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yatt\Documents\"/>
    </mc:Choice>
  </mc:AlternateContent>
  <bookViews>
    <workbookView xWindow="-120" yWindow="-120" windowWidth="29040" windowHeight="15840" activeTab="1"/>
  </bookViews>
  <sheets>
    <sheet name="Step 1. Inputs" sheetId="5" r:id="rId1"/>
    <sheet name="Step 2. Payroll Worksheet" sheetId="2" r:id="rId2"/>
    <sheet name="3. Other Expenses &amp; Summary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" i="2" l="1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J4" i="2" l="1"/>
  <c r="C3" i="1" l="1"/>
  <c r="I19" i="5"/>
  <c r="K40" i="1" s="1"/>
  <c r="K41" i="1"/>
  <c r="Q6" i="2"/>
  <c r="P6" i="2"/>
  <c r="O6" i="2"/>
  <c r="N6" i="2"/>
  <c r="M6" i="2"/>
  <c r="L6" i="2"/>
  <c r="K6" i="2"/>
  <c r="J6" i="2"/>
  <c r="J6" i="5"/>
  <c r="J7" i="5"/>
  <c r="J8" i="5"/>
  <c r="J9" i="5"/>
  <c r="J10" i="5"/>
  <c r="J11" i="5"/>
  <c r="J13" i="5"/>
  <c r="J12" i="5"/>
  <c r="I15" i="5"/>
  <c r="I18" i="5" s="1"/>
  <c r="G15" i="5"/>
  <c r="F6" i="5"/>
  <c r="G6" i="5" s="1"/>
  <c r="F7" i="5" s="1"/>
  <c r="G7" i="5" s="1"/>
  <c r="F8" i="5" s="1"/>
  <c r="G8" i="5" s="1"/>
  <c r="F9" i="5" s="1"/>
  <c r="G9" i="5" s="1"/>
  <c r="F10" i="5" s="1"/>
  <c r="G10" i="5" s="1"/>
  <c r="F11" i="5" s="1"/>
  <c r="G11" i="5" s="1"/>
  <c r="F12" i="5" s="1"/>
  <c r="G12" i="5" s="1"/>
  <c r="F13" i="5" s="1"/>
  <c r="G13" i="5" s="1"/>
  <c r="I20" i="5" l="1"/>
  <c r="K42" i="1" s="1"/>
  <c r="K39" i="1"/>
  <c r="E46" i="2"/>
  <c r="G46" i="2" s="1"/>
  <c r="E47" i="2"/>
  <c r="E48" i="2"/>
  <c r="E49" i="2"/>
  <c r="G49" i="2" s="1"/>
  <c r="E50" i="2"/>
  <c r="G50" i="2" s="1"/>
  <c r="E51" i="2"/>
  <c r="E52" i="2"/>
  <c r="E53" i="2"/>
  <c r="G53" i="2" s="1"/>
  <c r="F53" i="2"/>
  <c r="E54" i="2"/>
  <c r="G54" i="2" s="1"/>
  <c r="E55" i="2"/>
  <c r="E56" i="2"/>
  <c r="G56" i="2" s="1"/>
  <c r="F56" i="2"/>
  <c r="E57" i="2"/>
  <c r="G57" i="2" s="1"/>
  <c r="F57" i="2"/>
  <c r="E58" i="2"/>
  <c r="G58" i="2" s="1"/>
  <c r="E45" i="2"/>
  <c r="G45" i="2" s="1"/>
  <c r="J5" i="2"/>
  <c r="J30" i="2" s="1"/>
  <c r="U30" i="2" s="1"/>
  <c r="K4" i="2"/>
  <c r="L4" i="2" s="1"/>
  <c r="J29" i="2" l="1"/>
  <c r="U29" i="2" s="1"/>
  <c r="F47" i="2"/>
  <c r="G47" i="2"/>
  <c r="F52" i="2"/>
  <c r="G52" i="2"/>
  <c r="I52" i="2" s="1"/>
  <c r="F46" i="2"/>
  <c r="F51" i="2"/>
  <c r="G51" i="2"/>
  <c r="F48" i="2"/>
  <c r="G48" i="2"/>
  <c r="F50" i="2"/>
  <c r="F55" i="2"/>
  <c r="G55" i="2"/>
  <c r="F54" i="2"/>
  <c r="F49" i="2"/>
  <c r="I53" i="2"/>
  <c r="I49" i="2"/>
  <c r="I57" i="2"/>
  <c r="I56" i="2"/>
  <c r="I54" i="2"/>
  <c r="I50" i="2"/>
  <c r="I46" i="2"/>
  <c r="F45" i="2"/>
  <c r="I45" i="2" s="1"/>
  <c r="F58" i="2"/>
  <c r="I58" i="2" s="1"/>
  <c r="L5" i="2"/>
  <c r="L30" i="2" s="1"/>
  <c r="W30" i="2" s="1"/>
  <c r="M4" i="2"/>
  <c r="K5" i="2"/>
  <c r="E59" i="2"/>
  <c r="G59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D60" i="2"/>
  <c r="F8" i="2"/>
  <c r="D3" i="1"/>
  <c r="E3" i="1" s="1"/>
  <c r="C4" i="1"/>
  <c r="J58" i="2" l="1"/>
  <c r="U58" i="2" s="1"/>
  <c r="L58" i="2"/>
  <c r="W58" i="2" s="1"/>
  <c r="L45" i="2"/>
  <c r="W45" i="2" s="1"/>
  <c r="J45" i="2"/>
  <c r="U45" i="2" s="1"/>
  <c r="L53" i="2"/>
  <c r="W53" i="2" s="1"/>
  <c r="J53" i="2"/>
  <c r="U53" i="2" s="1"/>
  <c r="J46" i="2"/>
  <c r="U46" i="2" s="1"/>
  <c r="L46" i="2"/>
  <c r="W46" i="2" s="1"/>
  <c r="J49" i="2"/>
  <c r="U49" i="2" s="1"/>
  <c r="L49" i="2"/>
  <c r="W49" i="2" s="1"/>
  <c r="J50" i="2"/>
  <c r="U50" i="2" s="1"/>
  <c r="L50" i="2"/>
  <c r="W50" i="2" s="1"/>
  <c r="J52" i="2"/>
  <c r="U52" i="2" s="1"/>
  <c r="L52" i="2"/>
  <c r="W52" i="2" s="1"/>
  <c r="J54" i="2"/>
  <c r="U54" i="2" s="1"/>
  <c r="L54" i="2"/>
  <c r="W54" i="2" s="1"/>
  <c r="L56" i="2"/>
  <c r="W56" i="2" s="1"/>
  <c r="J56" i="2"/>
  <c r="U56" i="2" s="1"/>
  <c r="J57" i="2"/>
  <c r="U57" i="2" s="1"/>
  <c r="L57" i="2"/>
  <c r="W57" i="2" s="1"/>
  <c r="I48" i="2"/>
  <c r="K30" i="2"/>
  <c r="V30" i="2" s="1"/>
  <c r="K29" i="2"/>
  <c r="V29" i="2" s="1"/>
  <c r="Q56" i="2"/>
  <c r="AB56" i="2" s="1"/>
  <c r="O56" i="2"/>
  <c r="Z56" i="2" s="1"/>
  <c r="K56" i="2"/>
  <c r="V56" i="2" s="1"/>
  <c r="Q57" i="2"/>
  <c r="AB57" i="2" s="1"/>
  <c r="K57" i="2"/>
  <c r="O57" i="2"/>
  <c r="Z57" i="2" s="1"/>
  <c r="Q58" i="2"/>
  <c r="AB58" i="2" s="1"/>
  <c r="O58" i="2"/>
  <c r="Z58" i="2" s="1"/>
  <c r="K58" i="2"/>
  <c r="Q52" i="2"/>
  <c r="AB52" i="2" s="1"/>
  <c r="O52" i="2"/>
  <c r="Z52" i="2" s="1"/>
  <c r="K52" i="2"/>
  <c r="V52" i="2" s="1"/>
  <c r="Q49" i="2"/>
  <c r="AB49" i="2" s="1"/>
  <c r="O49" i="2"/>
  <c r="Z49" i="2" s="1"/>
  <c r="K49" i="2"/>
  <c r="Q48" i="2"/>
  <c r="AB48" i="2" s="1"/>
  <c r="O48" i="2"/>
  <c r="Z48" i="2" s="1"/>
  <c r="Q50" i="2"/>
  <c r="AB50" i="2" s="1"/>
  <c r="O50" i="2"/>
  <c r="Z50" i="2" s="1"/>
  <c r="K50" i="2"/>
  <c r="Q45" i="2"/>
  <c r="AB45" i="2" s="1"/>
  <c r="K45" i="2"/>
  <c r="O45" i="2"/>
  <c r="Z45" i="2" s="1"/>
  <c r="Q46" i="2"/>
  <c r="AB46" i="2" s="1"/>
  <c r="O46" i="2"/>
  <c r="Z46" i="2" s="1"/>
  <c r="K46" i="2"/>
  <c r="Q54" i="2"/>
  <c r="AB54" i="2" s="1"/>
  <c r="O54" i="2"/>
  <c r="Z54" i="2" s="1"/>
  <c r="K54" i="2"/>
  <c r="Q53" i="2"/>
  <c r="AB53" i="2" s="1"/>
  <c r="O53" i="2"/>
  <c r="Z53" i="2" s="1"/>
  <c r="K53" i="2"/>
  <c r="I47" i="2"/>
  <c r="I51" i="2"/>
  <c r="I55" i="2"/>
  <c r="F41" i="2"/>
  <c r="I41" i="2" s="1"/>
  <c r="F9" i="2"/>
  <c r="I9" i="2" s="1"/>
  <c r="F19" i="2"/>
  <c r="I19" i="2" s="1"/>
  <c r="F33" i="2"/>
  <c r="I33" i="2" s="1"/>
  <c r="F25" i="2"/>
  <c r="I25" i="2" s="1"/>
  <c r="F59" i="2"/>
  <c r="I59" i="2" s="1"/>
  <c r="F17" i="2"/>
  <c r="I17" i="2" s="1"/>
  <c r="F27" i="2"/>
  <c r="I27" i="2" s="1"/>
  <c r="F29" i="2"/>
  <c r="I29" i="2" s="1"/>
  <c r="F13" i="2"/>
  <c r="I13" i="2" s="1"/>
  <c r="F23" i="2"/>
  <c r="I23" i="2" s="1"/>
  <c r="F15" i="2"/>
  <c r="I15" i="2" s="1"/>
  <c r="F39" i="2"/>
  <c r="I39" i="2" s="1"/>
  <c r="F37" i="2"/>
  <c r="I37" i="2" s="1"/>
  <c r="F21" i="2"/>
  <c r="I21" i="2" s="1"/>
  <c r="F43" i="2"/>
  <c r="I43" i="2" s="1"/>
  <c r="F22" i="2"/>
  <c r="I22" i="2" s="1"/>
  <c r="F44" i="2"/>
  <c r="I44" i="2" s="1"/>
  <c r="F11" i="2"/>
  <c r="I11" i="2" s="1"/>
  <c r="F28" i="2"/>
  <c r="I28" i="2" s="1"/>
  <c r="J28" i="2" s="1"/>
  <c r="U28" i="2" s="1"/>
  <c r="F35" i="2"/>
  <c r="I35" i="2" s="1"/>
  <c r="F31" i="2"/>
  <c r="I31" i="2" s="1"/>
  <c r="N4" i="2"/>
  <c r="M5" i="2"/>
  <c r="M30" i="2" s="1"/>
  <c r="X30" i="2" s="1"/>
  <c r="F20" i="2"/>
  <c r="F16" i="2"/>
  <c r="I16" i="2" s="1"/>
  <c r="F36" i="2"/>
  <c r="I36" i="2" s="1"/>
  <c r="F12" i="2"/>
  <c r="F32" i="2"/>
  <c r="I32" i="2" s="1"/>
  <c r="F40" i="2"/>
  <c r="I40" i="2" s="1"/>
  <c r="F24" i="2"/>
  <c r="I24" i="2" s="1"/>
  <c r="F10" i="2"/>
  <c r="F14" i="2"/>
  <c r="F18" i="2"/>
  <c r="F26" i="2"/>
  <c r="F30" i="2"/>
  <c r="F34" i="2"/>
  <c r="F38" i="2"/>
  <c r="F42" i="2"/>
  <c r="E4" i="1"/>
  <c r="F3" i="1"/>
  <c r="G3" i="1" s="1"/>
  <c r="H3" i="1" s="1"/>
  <c r="D4" i="1"/>
  <c r="C60" i="2"/>
  <c r="E60" i="2"/>
  <c r="J35" i="2" l="1"/>
  <c r="U35" i="2" s="1"/>
  <c r="L35" i="2"/>
  <c r="W35" i="2" s="1"/>
  <c r="J23" i="2"/>
  <c r="U23" i="2" s="1"/>
  <c r="L23" i="2"/>
  <c r="W23" i="2" s="1"/>
  <c r="J22" i="2"/>
  <c r="U22" i="2" s="1"/>
  <c r="L22" i="2"/>
  <c r="W22" i="2" s="1"/>
  <c r="J41" i="2"/>
  <c r="U41" i="2" s="1"/>
  <c r="L41" i="2"/>
  <c r="W41" i="2" s="1"/>
  <c r="J27" i="2"/>
  <c r="U27" i="2" s="1"/>
  <c r="L27" i="2"/>
  <c r="W27" i="2" s="1"/>
  <c r="J55" i="2"/>
  <c r="U55" i="2" s="1"/>
  <c r="L55" i="2"/>
  <c r="W55" i="2" s="1"/>
  <c r="K48" i="2"/>
  <c r="V48" i="2" s="1"/>
  <c r="L48" i="2"/>
  <c r="W48" i="2" s="1"/>
  <c r="J48" i="2"/>
  <c r="U48" i="2" s="1"/>
  <c r="L32" i="2"/>
  <c r="W32" i="2" s="1"/>
  <c r="J32" i="2"/>
  <c r="U32" i="2" s="1"/>
  <c r="J36" i="2"/>
  <c r="U36" i="2" s="1"/>
  <c r="L36" i="2"/>
  <c r="W36" i="2" s="1"/>
  <c r="J43" i="2"/>
  <c r="U43" i="2" s="1"/>
  <c r="L43" i="2"/>
  <c r="W43" i="2" s="1"/>
  <c r="L24" i="2"/>
  <c r="W24" i="2" s="1"/>
  <c r="J24" i="2"/>
  <c r="U24" i="2" s="1"/>
  <c r="L21" i="2"/>
  <c r="W21" i="2" s="1"/>
  <c r="J21" i="2"/>
  <c r="U21" i="2" s="1"/>
  <c r="J17" i="2"/>
  <c r="U17" i="2" s="1"/>
  <c r="L17" i="2"/>
  <c r="W17" i="2" s="1"/>
  <c r="J51" i="2"/>
  <c r="U51" i="2" s="1"/>
  <c r="L51" i="2"/>
  <c r="W51" i="2" s="1"/>
  <c r="J25" i="2"/>
  <c r="U25" i="2" s="1"/>
  <c r="L25" i="2"/>
  <c r="W25" i="2" s="1"/>
  <c r="J11" i="2"/>
  <c r="U11" i="2" s="1"/>
  <c r="L11" i="2"/>
  <c r="W11" i="2" s="1"/>
  <c r="L29" i="2"/>
  <c r="W29" i="2" s="1"/>
  <c r="L40" i="2"/>
  <c r="W40" i="2" s="1"/>
  <c r="J40" i="2"/>
  <c r="U40" i="2" s="1"/>
  <c r="J31" i="2"/>
  <c r="U31" i="2" s="1"/>
  <c r="L31" i="2"/>
  <c r="W31" i="2" s="1"/>
  <c r="L37" i="2"/>
  <c r="W37" i="2" s="1"/>
  <c r="J37" i="2"/>
  <c r="U37" i="2" s="1"/>
  <c r="J59" i="2"/>
  <c r="U59" i="2" s="1"/>
  <c r="L59" i="2"/>
  <c r="W59" i="2" s="1"/>
  <c r="J47" i="2"/>
  <c r="U47" i="2" s="1"/>
  <c r="L47" i="2"/>
  <c r="W47" i="2" s="1"/>
  <c r="L28" i="2"/>
  <c r="W28" i="2" s="1"/>
  <c r="J15" i="2"/>
  <c r="U15" i="2" s="1"/>
  <c r="L15" i="2"/>
  <c r="W15" i="2" s="1"/>
  <c r="J33" i="2"/>
  <c r="U33" i="2" s="1"/>
  <c r="L33" i="2"/>
  <c r="W33" i="2" s="1"/>
  <c r="J39" i="2"/>
  <c r="U39" i="2" s="1"/>
  <c r="L39" i="2"/>
  <c r="W39" i="2" s="1"/>
  <c r="J19" i="2"/>
  <c r="U19" i="2" s="1"/>
  <c r="L19" i="2"/>
  <c r="W19" i="2" s="1"/>
  <c r="L16" i="2"/>
  <c r="W16" i="2" s="1"/>
  <c r="J16" i="2"/>
  <c r="U16" i="2" s="1"/>
  <c r="J44" i="2"/>
  <c r="U44" i="2" s="1"/>
  <c r="L44" i="2"/>
  <c r="W44" i="2" s="1"/>
  <c r="L13" i="2"/>
  <c r="W13" i="2" s="1"/>
  <c r="J13" i="2"/>
  <c r="U13" i="2" s="1"/>
  <c r="J9" i="2"/>
  <c r="U9" i="2" s="1"/>
  <c r="L9" i="2"/>
  <c r="W9" i="2" s="1"/>
  <c r="M53" i="2"/>
  <c r="X53" i="2" s="1"/>
  <c r="M46" i="2"/>
  <c r="X46" i="2" s="1"/>
  <c r="M50" i="2"/>
  <c r="X50" i="2" s="1"/>
  <c r="M49" i="2"/>
  <c r="X49" i="2" s="1"/>
  <c r="M58" i="2"/>
  <c r="X58" i="2" s="1"/>
  <c r="M56" i="2"/>
  <c r="X56" i="2" s="1"/>
  <c r="M54" i="2"/>
  <c r="X54" i="2" s="1"/>
  <c r="M45" i="2"/>
  <c r="X45" i="2" s="1"/>
  <c r="M48" i="2"/>
  <c r="X48" i="2" s="1"/>
  <c r="M52" i="2"/>
  <c r="X52" i="2" s="1"/>
  <c r="M57" i="2"/>
  <c r="X57" i="2" s="1"/>
  <c r="M11" i="2"/>
  <c r="X11" i="2" s="1"/>
  <c r="Q11" i="2"/>
  <c r="AB11" i="2" s="1"/>
  <c r="O11" i="2"/>
  <c r="Z11" i="2" s="1"/>
  <c r="K11" i="2"/>
  <c r="V11" i="2" s="1"/>
  <c r="M17" i="2"/>
  <c r="X17" i="2" s="1"/>
  <c r="Q17" i="2"/>
  <c r="AB17" i="2" s="1"/>
  <c r="O17" i="2"/>
  <c r="Z17" i="2" s="1"/>
  <c r="K17" i="2"/>
  <c r="V17" i="2" s="1"/>
  <c r="M51" i="2"/>
  <c r="X51" i="2" s="1"/>
  <c r="Q51" i="2"/>
  <c r="AB51" i="2" s="1"/>
  <c r="K51" i="2"/>
  <c r="O51" i="2"/>
  <c r="Z51" i="2" s="1"/>
  <c r="M31" i="2"/>
  <c r="Q31" i="2"/>
  <c r="AB31" i="2" s="1"/>
  <c r="O31" i="2"/>
  <c r="Z31" i="2" s="1"/>
  <c r="K31" i="2"/>
  <c r="V31" i="2" s="1"/>
  <c r="M44" i="2"/>
  <c r="Q44" i="2"/>
  <c r="AB44" i="2" s="1"/>
  <c r="O44" i="2"/>
  <c r="Z44" i="2" s="1"/>
  <c r="K44" i="2"/>
  <c r="V44" i="2" s="1"/>
  <c r="M37" i="2"/>
  <c r="Q37" i="2"/>
  <c r="AB37" i="2" s="1"/>
  <c r="O37" i="2"/>
  <c r="Z37" i="2" s="1"/>
  <c r="K37" i="2"/>
  <c r="V37" i="2" s="1"/>
  <c r="M13" i="2"/>
  <c r="X13" i="2" s="1"/>
  <c r="Q13" i="2"/>
  <c r="AB13" i="2" s="1"/>
  <c r="O13" i="2"/>
  <c r="Z13" i="2" s="1"/>
  <c r="K13" i="2"/>
  <c r="M59" i="2"/>
  <c r="X59" i="2" s="1"/>
  <c r="Q59" i="2"/>
  <c r="AB59" i="2" s="1"/>
  <c r="K59" i="2"/>
  <c r="O59" i="2"/>
  <c r="Z59" i="2" s="1"/>
  <c r="M9" i="2"/>
  <c r="Q9" i="2"/>
  <c r="AB9" i="2" s="1"/>
  <c r="O9" i="2"/>
  <c r="Z9" i="2" s="1"/>
  <c r="K9" i="2"/>
  <c r="V9" i="2" s="1"/>
  <c r="M47" i="2"/>
  <c r="X47" i="2" s="1"/>
  <c r="Q47" i="2"/>
  <c r="AB47" i="2" s="1"/>
  <c r="K47" i="2"/>
  <c r="O47" i="2"/>
  <c r="Z47" i="2" s="1"/>
  <c r="M25" i="2"/>
  <c r="Q25" i="2"/>
  <c r="AB25" i="2" s="1"/>
  <c r="O25" i="2"/>
  <c r="Z25" i="2" s="1"/>
  <c r="K25" i="2"/>
  <c r="V25" i="2" s="1"/>
  <c r="M32" i="2"/>
  <c r="Q32" i="2"/>
  <c r="AB32" i="2" s="1"/>
  <c r="O32" i="2"/>
  <c r="Z32" i="2" s="1"/>
  <c r="K32" i="2"/>
  <c r="V32" i="2" s="1"/>
  <c r="M16" i="2"/>
  <c r="Q16" i="2"/>
  <c r="AB16" i="2" s="1"/>
  <c r="K16" i="2"/>
  <c r="V16" i="2" s="1"/>
  <c r="O16" i="2"/>
  <c r="Z16" i="2" s="1"/>
  <c r="M21" i="2"/>
  <c r="Q21" i="2"/>
  <c r="AB21" i="2" s="1"/>
  <c r="O21" i="2"/>
  <c r="Z21" i="2" s="1"/>
  <c r="K21" i="2"/>
  <c r="V21" i="2" s="1"/>
  <c r="M23" i="2"/>
  <c r="Q23" i="2"/>
  <c r="AB23" i="2" s="1"/>
  <c r="O23" i="2"/>
  <c r="Z23" i="2" s="1"/>
  <c r="K23" i="2"/>
  <c r="V23" i="2" s="1"/>
  <c r="M19" i="2"/>
  <c r="Q19" i="2"/>
  <c r="AB19" i="2" s="1"/>
  <c r="O19" i="2"/>
  <c r="Z19" i="2" s="1"/>
  <c r="K19" i="2"/>
  <c r="V19" i="2" s="1"/>
  <c r="M24" i="2"/>
  <c r="Q24" i="2"/>
  <c r="AB24" i="2" s="1"/>
  <c r="K24" i="2"/>
  <c r="V24" i="2" s="1"/>
  <c r="O24" i="2"/>
  <c r="Z24" i="2" s="1"/>
  <c r="M35" i="2"/>
  <c r="Q35" i="2"/>
  <c r="AB35" i="2" s="1"/>
  <c r="K35" i="2"/>
  <c r="V35" i="2" s="1"/>
  <c r="O35" i="2"/>
  <c r="Z35" i="2" s="1"/>
  <c r="M22" i="2"/>
  <c r="X22" i="2" s="1"/>
  <c r="Q22" i="2"/>
  <c r="AB22" i="2" s="1"/>
  <c r="K22" i="2"/>
  <c r="O22" i="2"/>
  <c r="Z22" i="2" s="1"/>
  <c r="M39" i="2"/>
  <c r="Q39" i="2"/>
  <c r="AB39" i="2" s="1"/>
  <c r="K39" i="2"/>
  <c r="V39" i="2" s="1"/>
  <c r="O39" i="2"/>
  <c r="Z39" i="2" s="1"/>
  <c r="M29" i="2"/>
  <c r="Q29" i="2"/>
  <c r="AB29" i="2" s="1"/>
  <c r="O29" i="2"/>
  <c r="Z29" i="2" s="1"/>
  <c r="M41" i="2"/>
  <c r="Q41" i="2"/>
  <c r="AB41" i="2" s="1"/>
  <c r="O41" i="2"/>
  <c r="Z41" i="2" s="1"/>
  <c r="K41" i="2"/>
  <c r="V41" i="2" s="1"/>
  <c r="V53" i="2"/>
  <c r="V54" i="2"/>
  <c r="V46" i="2"/>
  <c r="V50" i="2"/>
  <c r="V49" i="2"/>
  <c r="V58" i="2"/>
  <c r="M40" i="2"/>
  <c r="Q40" i="2"/>
  <c r="AB40" i="2" s="1"/>
  <c r="O40" i="2"/>
  <c r="Z40" i="2" s="1"/>
  <c r="K40" i="2"/>
  <c r="V40" i="2" s="1"/>
  <c r="M36" i="2"/>
  <c r="Q36" i="2"/>
  <c r="AB36" i="2" s="1"/>
  <c r="O36" i="2"/>
  <c r="Z36" i="2" s="1"/>
  <c r="K36" i="2"/>
  <c r="V36" i="2" s="1"/>
  <c r="M28" i="2"/>
  <c r="Q28" i="2"/>
  <c r="AB28" i="2" s="1"/>
  <c r="K28" i="2"/>
  <c r="V28" i="2" s="1"/>
  <c r="O28" i="2"/>
  <c r="Z28" i="2" s="1"/>
  <c r="M43" i="2"/>
  <c r="Q43" i="2"/>
  <c r="AB43" i="2" s="1"/>
  <c r="K43" i="2"/>
  <c r="V43" i="2" s="1"/>
  <c r="O43" i="2"/>
  <c r="Z43" i="2" s="1"/>
  <c r="M15" i="2"/>
  <c r="X15" i="2" s="1"/>
  <c r="Q15" i="2"/>
  <c r="AB15" i="2" s="1"/>
  <c r="O15" i="2"/>
  <c r="Z15" i="2" s="1"/>
  <c r="K15" i="2"/>
  <c r="M27" i="2"/>
  <c r="Q27" i="2"/>
  <c r="AB27" i="2" s="1"/>
  <c r="O27" i="2"/>
  <c r="Z27" i="2" s="1"/>
  <c r="K27" i="2"/>
  <c r="V27" i="2" s="1"/>
  <c r="M33" i="2"/>
  <c r="Q33" i="2"/>
  <c r="AB33" i="2" s="1"/>
  <c r="O33" i="2"/>
  <c r="Z33" i="2" s="1"/>
  <c r="K33" i="2"/>
  <c r="V33" i="2" s="1"/>
  <c r="M55" i="2"/>
  <c r="X55" i="2" s="1"/>
  <c r="Q55" i="2"/>
  <c r="AB55" i="2" s="1"/>
  <c r="O55" i="2"/>
  <c r="Z55" i="2" s="1"/>
  <c r="K55" i="2"/>
  <c r="V45" i="2"/>
  <c r="V57" i="2"/>
  <c r="G4" i="1"/>
  <c r="F4" i="1"/>
  <c r="F60" i="2"/>
  <c r="G60" i="2"/>
  <c r="O4" i="2"/>
  <c r="N5" i="2"/>
  <c r="N23" i="2" s="1"/>
  <c r="Y23" i="2" s="1"/>
  <c r="I38" i="2"/>
  <c r="I30" i="2"/>
  <c r="I18" i="2"/>
  <c r="I10" i="2"/>
  <c r="I12" i="2"/>
  <c r="I20" i="2"/>
  <c r="I42" i="2"/>
  <c r="I34" i="2"/>
  <c r="I26" i="2"/>
  <c r="I14" i="2"/>
  <c r="H60" i="2"/>
  <c r="I8" i="2"/>
  <c r="I3" i="1"/>
  <c r="H4" i="1"/>
  <c r="K25" i="1"/>
  <c r="K34" i="1"/>
  <c r="K22" i="1"/>
  <c r="D35" i="1"/>
  <c r="E35" i="1"/>
  <c r="F35" i="1"/>
  <c r="G35" i="1"/>
  <c r="H35" i="1"/>
  <c r="I35" i="1"/>
  <c r="J35" i="1"/>
  <c r="C35" i="1"/>
  <c r="K11" i="1"/>
  <c r="K12" i="1"/>
  <c r="K13" i="1"/>
  <c r="K14" i="1"/>
  <c r="K17" i="1"/>
  <c r="K10" i="1"/>
  <c r="N43" i="2" l="1"/>
  <c r="Y43" i="2" s="1"/>
  <c r="N13" i="2"/>
  <c r="Y13" i="2" s="1"/>
  <c r="N59" i="2"/>
  <c r="Y59" i="2" s="1"/>
  <c r="N15" i="2"/>
  <c r="Y15" i="2" s="1"/>
  <c r="N27" i="2"/>
  <c r="Y27" i="2" s="1"/>
  <c r="N19" i="2"/>
  <c r="Y19" i="2" s="1"/>
  <c r="N17" i="2"/>
  <c r="Y17" i="2" s="1"/>
  <c r="N32" i="2"/>
  <c r="Y32" i="2" s="1"/>
  <c r="N44" i="2"/>
  <c r="Y44" i="2" s="1"/>
  <c r="N25" i="2"/>
  <c r="Y25" i="2" s="1"/>
  <c r="N30" i="2"/>
  <c r="Y30" i="2" s="1"/>
  <c r="N58" i="2"/>
  <c r="Y58" i="2" s="1"/>
  <c r="N56" i="2"/>
  <c r="Y56" i="2" s="1"/>
  <c r="N49" i="2"/>
  <c r="Y49" i="2" s="1"/>
  <c r="N45" i="2"/>
  <c r="Y45" i="2" s="1"/>
  <c r="N46" i="2"/>
  <c r="Y46" i="2" s="1"/>
  <c r="N52" i="2"/>
  <c r="Y52" i="2" s="1"/>
  <c r="N57" i="2"/>
  <c r="Y57" i="2" s="1"/>
  <c r="N53" i="2"/>
  <c r="Y53" i="2" s="1"/>
  <c r="N50" i="2"/>
  <c r="Y50" i="2" s="1"/>
  <c r="N54" i="2"/>
  <c r="Y54" i="2" s="1"/>
  <c r="N39" i="2"/>
  <c r="Y39" i="2" s="1"/>
  <c r="N40" i="2"/>
  <c r="Y40" i="2" s="1"/>
  <c r="N48" i="2"/>
  <c r="Y48" i="2" s="1"/>
  <c r="N9" i="2"/>
  <c r="Y9" i="2" s="1"/>
  <c r="N28" i="2"/>
  <c r="Y28" i="2" s="1"/>
  <c r="N36" i="2"/>
  <c r="Y36" i="2" s="1"/>
  <c r="N41" i="2"/>
  <c r="Y41" i="2" s="1"/>
  <c r="N51" i="2"/>
  <c r="Y51" i="2" s="1"/>
  <c r="N21" i="2"/>
  <c r="Y21" i="2" s="1"/>
  <c r="N35" i="2"/>
  <c r="Y35" i="2" s="1"/>
  <c r="N16" i="2"/>
  <c r="Y16" i="2" s="1"/>
  <c r="N33" i="2"/>
  <c r="Y33" i="2" s="1"/>
  <c r="N47" i="2"/>
  <c r="Y47" i="2" s="1"/>
  <c r="N37" i="2"/>
  <c r="Y37" i="2" s="1"/>
  <c r="N29" i="2"/>
  <c r="Y29" i="2" s="1"/>
  <c r="N55" i="2"/>
  <c r="Y55" i="2" s="1"/>
  <c r="N31" i="2"/>
  <c r="Y31" i="2" s="1"/>
  <c r="N11" i="2"/>
  <c r="Y11" i="2" s="1"/>
  <c r="N24" i="2"/>
  <c r="Y24" i="2" s="1"/>
  <c r="N22" i="2"/>
  <c r="Y22" i="2" s="1"/>
  <c r="J14" i="2"/>
  <c r="U14" i="2" s="1"/>
  <c r="L14" i="2"/>
  <c r="W14" i="2" s="1"/>
  <c r="N14" i="2"/>
  <c r="Y14" i="2" s="1"/>
  <c r="J26" i="2"/>
  <c r="U26" i="2" s="1"/>
  <c r="L26" i="2"/>
  <c r="W26" i="2" s="1"/>
  <c r="N26" i="2"/>
  <c r="Y26" i="2" s="1"/>
  <c r="J38" i="2"/>
  <c r="U38" i="2" s="1"/>
  <c r="L38" i="2"/>
  <c r="W38" i="2" s="1"/>
  <c r="N38" i="2"/>
  <c r="Y38" i="2" s="1"/>
  <c r="N34" i="2"/>
  <c r="Y34" i="2" s="1"/>
  <c r="J34" i="2"/>
  <c r="U34" i="2" s="1"/>
  <c r="L34" i="2"/>
  <c r="W34" i="2" s="1"/>
  <c r="J42" i="2"/>
  <c r="U42" i="2" s="1"/>
  <c r="N42" i="2"/>
  <c r="Y42" i="2" s="1"/>
  <c r="L42" i="2"/>
  <c r="W42" i="2" s="1"/>
  <c r="J20" i="2"/>
  <c r="U20" i="2" s="1"/>
  <c r="L20" i="2"/>
  <c r="W20" i="2" s="1"/>
  <c r="N20" i="2"/>
  <c r="Y20" i="2" s="1"/>
  <c r="J12" i="2"/>
  <c r="U12" i="2" s="1"/>
  <c r="L12" i="2"/>
  <c r="W12" i="2" s="1"/>
  <c r="N12" i="2"/>
  <c r="Y12" i="2" s="1"/>
  <c r="L8" i="2"/>
  <c r="N8" i="2"/>
  <c r="J8" i="2"/>
  <c r="N10" i="2"/>
  <c r="Y10" i="2" s="1"/>
  <c r="J10" i="2"/>
  <c r="U10" i="2" s="1"/>
  <c r="L10" i="2"/>
  <c r="W10" i="2" s="1"/>
  <c r="N18" i="2"/>
  <c r="Y18" i="2" s="1"/>
  <c r="J18" i="2"/>
  <c r="U18" i="2" s="1"/>
  <c r="L18" i="2"/>
  <c r="W18" i="2" s="1"/>
  <c r="M18" i="2"/>
  <c r="X18" i="2" s="1"/>
  <c r="Q18" i="2"/>
  <c r="AB18" i="2" s="1"/>
  <c r="K18" i="2"/>
  <c r="O18" i="2"/>
  <c r="Z18" i="2" s="1"/>
  <c r="V13" i="2"/>
  <c r="M14" i="2"/>
  <c r="Q14" i="2"/>
  <c r="AB14" i="2" s="1"/>
  <c r="K14" i="2"/>
  <c r="V14" i="2" s="1"/>
  <c r="O14" i="2"/>
  <c r="Z14" i="2" s="1"/>
  <c r="M20" i="2"/>
  <c r="Q20" i="2"/>
  <c r="AB20" i="2" s="1"/>
  <c r="K20" i="2"/>
  <c r="V20" i="2" s="1"/>
  <c r="O20" i="2"/>
  <c r="Z20" i="2" s="1"/>
  <c r="Q30" i="2"/>
  <c r="AB30" i="2" s="1"/>
  <c r="O30" i="2"/>
  <c r="X29" i="2"/>
  <c r="X39" i="2"/>
  <c r="X35" i="2"/>
  <c r="X24" i="2"/>
  <c r="X19" i="2"/>
  <c r="X23" i="2"/>
  <c r="X21" i="2"/>
  <c r="X16" i="2"/>
  <c r="X32" i="2"/>
  <c r="X25" i="2"/>
  <c r="V47" i="2"/>
  <c r="V59" i="2"/>
  <c r="V51" i="2"/>
  <c r="M12" i="2"/>
  <c r="Q12" i="2"/>
  <c r="AB12" i="2" s="1"/>
  <c r="K12" i="2"/>
  <c r="V12" i="2" s="1"/>
  <c r="O12" i="2"/>
  <c r="Z12" i="2" s="1"/>
  <c r="X43" i="2"/>
  <c r="M42" i="2"/>
  <c r="X42" i="2" s="1"/>
  <c r="Q42" i="2"/>
  <c r="AB42" i="2" s="1"/>
  <c r="O42" i="2"/>
  <c r="Z42" i="2" s="1"/>
  <c r="K42" i="2"/>
  <c r="M26" i="2"/>
  <c r="X26" i="2" s="1"/>
  <c r="Q26" i="2"/>
  <c r="AB26" i="2" s="1"/>
  <c r="K26" i="2"/>
  <c r="O26" i="2"/>
  <c r="Z26" i="2" s="1"/>
  <c r="M38" i="2"/>
  <c r="X38" i="2" s="1"/>
  <c r="Q38" i="2"/>
  <c r="AB38" i="2" s="1"/>
  <c r="O38" i="2"/>
  <c r="Z38" i="2" s="1"/>
  <c r="K38" i="2"/>
  <c r="X33" i="2"/>
  <c r="X27" i="2"/>
  <c r="X28" i="2"/>
  <c r="X36" i="2"/>
  <c r="X40" i="2"/>
  <c r="X41" i="2"/>
  <c r="K8" i="2"/>
  <c r="O8" i="2"/>
  <c r="M8" i="2"/>
  <c r="Q8" i="2"/>
  <c r="M34" i="2"/>
  <c r="X34" i="2" s="1"/>
  <c r="Q34" i="2"/>
  <c r="AB34" i="2" s="1"/>
  <c r="O34" i="2"/>
  <c r="Z34" i="2" s="1"/>
  <c r="K34" i="2"/>
  <c r="M10" i="2"/>
  <c r="X10" i="2" s="1"/>
  <c r="Q10" i="2"/>
  <c r="AB10" i="2" s="1"/>
  <c r="K10" i="2"/>
  <c r="O10" i="2"/>
  <c r="Z10" i="2" s="1"/>
  <c r="V55" i="2"/>
  <c r="V15" i="2"/>
  <c r="V22" i="2"/>
  <c r="X9" i="2"/>
  <c r="X37" i="2"/>
  <c r="X44" i="2"/>
  <c r="X31" i="2"/>
  <c r="I60" i="2"/>
  <c r="P4" i="2"/>
  <c r="O5" i="2"/>
  <c r="I4" i="1"/>
  <c r="J3" i="1"/>
  <c r="J4" i="1" s="1"/>
  <c r="K35" i="1"/>
  <c r="U8" i="2" l="1"/>
  <c r="U60" i="2" s="1"/>
  <c r="C7" i="1" s="1"/>
  <c r="J60" i="2"/>
  <c r="C8" i="1" s="1"/>
  <c r="C19" i="1" s="1"/>
  <c r="C37" i="1" s="1"/>
  <c r="C20" i="1" s="1"/>
  <c r="Y8" i="2"/>
  <c r="Y60" i="2" s="1"/>
  <c r="G7" i="1" s="1"/>
  <c r="N60" i="2"/>
  <c r="G8" i="1" s="1"/>
  <c r="W8" i="2"/>
  <c r="W60" i="2" s="1"/>
  <c r="E7" i="1" s="1"/>
  <c r="L60" i="2"/>
  <c r="E8" i="1" s="1"/>
  <c r="Z8" i="2"/>
  <c r="O60" i="2"/>
  <c r="H8" i="1" s="1"/>
  <c r="V8" i="2"/>
  <c r="K60" i="2"/>
  <c r="D8" i="1" s="1"/>
  <c r="V18" i="2"/>
  <c r="V34" i="2"/>
  <c r="V38" i="2"/>
  <c r="V42" i="2"/>
  <c r="Z30" i="2"/>
  <c r="Q60" i="2"/>
  <c r="J8" i="1" s="1"/>
  <c r="J19" i="1" s="1"/>
  <c r="J37" i="1" s="1"/>
  <c r="J20" i="1" s="1"/>
  <c r="AB8" i="2"/>
  <c r="AB60" i="2" s="1"/>
  <c r="J7" i="1" s="1"/>
  <c r="V10" i="2"/>
  <c r="M60" i="2"/>
  <c r="F8" i="1" s="1"/>
  <c r="F19" i="1" s="1"/>
  <c r="F37" i="1" s="1"/>
  <c r="F20" i="1" s="1"/>
  <c r="X8" i="2"/>
  <c r="V26" i="2"/>
  <c r="X12" i="2"/>
  <c r="X20" i="2"/>
  <c r="X14" i="2"/>
  <c r="Q4" i="2"/>
  <c r="Q5" i="2" s="1"/>
  <c r="P5" i="2"/>
  <c r="E6" i="1" l="1"/>
  <c r="E19" i="1"/>
  <c r="E37" i="1" s="1"/>
  <c r="E20" i="1" s="1"/>
  <c r="G6" i="1"/>
  <c r="G19" i="1"/>
  <c r="G37" i="1" s="1"/>
  <c r="G20" i="1" s="1"/>
  <c r="C6" i="1"/>
  <c r="P10" i="2"/>
  <c r="P12" i="2"/>
  <c r="P14" i="2"/>
  <c r="P16" i="2"/>
  <c r="P18" i="2"/>
  <c r="P20" i="2"/>
  <c r="P22" i="2"/>
  <c r="P24" i="2"/>
  <c r="P26" i="2"/>
  <c r="P28" i="2"/>
  <c r="P41" i="2"/>
  <c r="P55" i="2"/>
  <c r="P37" i="2"/>
  <c r="P51" i="2"/>
  <c r="P8" i="2"/>
  <c r="P33" i="2"/>
  <c r="P47" i="2"/>
  <c r="P59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35" i="2"/>
  <c r="P49" i="2"/>
  <c r="P9" i="2"/>
  <c r="P11" i="2"/>
  <c r="P13" i="2"/>
  <c r="P15" i="2"/>
  <c r="P17" i="2"/>
  <c r="P19" i="2"/>
  <c r="P21" i="2"/>
  <c r="P23" i="2"/>
  <c r="P25" i="2"/>
  <c r="P27" i="2"/>
  <c r="P45" i="2"/>
  <c r="P29" i="2"/>
  <c r="P31" i="2"/>
  <c r="P43" i="2"/>
  <c r="P57" i="2"/>
  <c r="P39" i="2"/>
  <c r="P53" i="2"/>
  <c r="X60" i="2"/>
  <c r="F7" i="1" s="1"/>
  <c r="F6" i="1" s="1"/>
  <c r="Z60" i="2"/>
  <c r="H7" i="1" s="1"/>
  <c r="H6" i="1" s="1"/>
  <c r="H19" i="1"/>
  <c r="H37" i="1" s="1"/>
  <c r="H20" i="1" s="1"/>
  <c r="D19" i="1"/>
  <c r="D37" i="1" s="1"/>
  <c r="D20" i="1" s="1"/>
  <c r="J6" i="1"/>
  <c r="V60" i="2"/>
  <c r="D7" i="1" s="1"/>
  <c r="AA13" i="2" l="1"/>
  <c r="R13" i="2"/>
  <c r="S13" i="2" s="1"/>
  <c r="T13" i="2" s="1"/>
  <c r="AA52" i="2"/>
  <c r="R52" i="2"/>
  <c r="S52" i="2" s="1"/>
  <c r="T52" i="2" s="1"/>
  <c r="AA36" i="2"/>
  <c r="R36" i="2"/>
  <c r="S36" i="2" s="1"/>
  <c r="T36" i="2" s="1"/>
  <c r="AA51" i="2"/>
  <c r="R51" i="2"/>
  <c r="S51" i="2" s="1"/>
  <c r="T51" i="2" s="1"/>
  <c r="AA20" i="2"/>
  <c r="R20" i="2"/>
  <c r="S20" i="2" s="1"/>
  <c r="T20" i="2" s="1"/>
  <c r="AA40" i="2"/>
  <c r="R40" i="2"/>
  <c r="S40" i="2" s="1"/>
  <c r="T40" i="2" s="1"/>
  <c r="AA15" i="2"/>
  <c r="R15" i="2"/>
  <c r="S15" i="2" s="1"/>
  <c r="T15" i="2" s="1"/>
  <c r="AA38" i="2"/>
  <c r="R38" i="2"/>
  <c r="S38" i="2" s="1"/>
  <c r="T38" i="2" s="1"/>
  <c r="AA50" i="2"/>
  <c r="R50" i="2"/>
  <c r="S50" i="2" s="1"/>
  <c r="T50" i="2" s="1"/>
  <c r="AA34" i="2"/>
  <c r="R34" i="2"/>
  <c r="S34" i="2" s="1"/>
  <c r="T34" i="2" s="1"/>
  <c r="AA37" i="2"/>
  <c r="R37" i="2"/>
  <c r="S37" i="2" s="1"/>
  <c r="T37" i="2" s="1"/>
  <c r="AA18" i="2"/>
  <c r="R18" i="2"/>
  <c r="S18" i="2" s="1"/>
  <c r="T18" i="2" s="1"/>
  <c r="AA56" i="2"/>
  <c r="R56" i="2"/>
  <c r="S56" i="2" s="1"/>
  <c r="T56" i="2" s="1"/>
  <c r="AA29" i="2"/>
  <c r="R29" i="2"/>
  <c r="S29" i="2" s="1"/>
  <c r="T29" i="2" s="1"/>
  <c r="AA8" i="2"/>
  <c r="P60" i="2"/>
  <c r="I8" i="1" s="1"/>
  <c r="R8" i="2"/>
  <c r="AA45" i="2"/>
  <c r="R45" i="2"/>
  <c r="S45" i="2" s="1"/>
  <c r="T45" i="2" s="1"/>
  <c r="AA27" i="2"/>
  <c r="R27" i="2"/>
  <c r="S27" i="2" s="1"/>
  <c r="T27" i="2" s="1"/>
  <c r="AA53" i="2"/>
  <c r="R53" i="2"/>
  <c r="S53" i="2" s="1"/>
  <c r="T53" i="2" s="1"/>
  <c r="AA25" i="2"/>
  <c r="R25" i="2"/>
  <c r="S25" i="2" s="1"/>
  <c r="T25" i="2" s="1"/>
  <c r="AA9" i="2"/>
  <c r="R9" i="2"/>
  <c r="S9" i="2" s="1"/>
  <c r="T9" i="2" s="1"/>
  <c r="AA48" i="2"/>
  <c r="R48" i="2"/>
  <c r="S48" i="2" s="1"/>
  <c r="T48" i="2" s="1"/>
  <c r="AA32" i="2"/>
  <c r="R32" i="2"/>
  <c r="S32" i="2" s="1"/>
  <c r="T32" i="2" s="1"/>
  <c r="AA55" i="2"/>
  <c r="R55" i="2"/>
  <c r="S55" i="2" s="1"/>
  <c r="T55" i="2" s="1"/>
  <c r="AA16" i="2"/>
  <c r="R16" i="2"/>
  <c r="S16" i="2" s="1"/>
  <c r="T16" i="2" s="1"/>
  <c r="AA30" i="2"/>
  <c r="R30" i="2"/>
  <c r="S30" i="2" s="1"/>
  <c r="T30" i="2" s="1"/>
  <c r="AA41" i="2"/>
  <c r="R41" i="2"/>
  <c r="S41" i="2" s="1"/>
  <c r="T41" i="2" s="1"/>
  <c r="AA14" i="2"/>
  <c r="R14" i="2"/>
  <c r="S14" i="2" s="1"/>
  <c r="T14" i="2" s="1"/>
  <c r="AA31" i="2"/>
  <c r="R31" i="2"/>
  <c r="S31" i="2" s="1"/>
  <c r="T31" i="2" s="1"/>
  <c r="AA33" i="2"/>
  <c r="R33" i="2"/>
  <c r="S33" i="2" s="1"/>
  <c r="T33" i="2" s="1"/>
  <c r="AA54" i="2"/>
  <c r="R54" i="2"/>
  <c r="S54" i="2" s="1"/>
  <c r="T54" i="2" s="1"/>
  <c r="AA23" i="2"/>
  <c r="R23" i="2"/>
  <c r="S23" i="2" s="1"/>
  <c r="T23" i="2" s="1"/>
  <c r="AA57" i="2"/>
  <c r="R57" i="2"/>
  <c r="S57" i="2" s="1"/>
  <c r="T57" i="2" s="1"/>
  <c r="AA21" i="2"/>
  <c r="R21" i="2"/>
  <c r="S21" i="2" s="1"/>
  <c r="T21" i="2" s="1"/>
  <c r="AA35" i="2"/>
  <c r="R35" i="2"/>
  <c r="S35" i="2" s="1"/>
  <c r="T35" i="2" s="1"/>
  <c r="AA44" i="2"/>
  <c r="R44" i="2"/>
  <c r="S44" i="2" s="1"/>
  <c r="T44" i="2" s="1"/>
  <c r="AA59" i="2"/>
  <c r="R59" i="2"/>
  <c r="S59" i="2" s="1"/>
  <c r="T59" i="2" s="1"/>
  <c r="AA28" i="2"/>
  <c r="R28" i="2"/>
  <c r="S28" i="2" s="1"/>
  <c r="T28" i="2" s="1"/>
  <c r="AA12" i="2"/>
  <c r="R12" i="2"/>
  <c r="S12" i="2" s="1"/>
  <c r="T12" i="2" s="1"/>
  <c r="AA17" i="2"/>
  <c r="R17" i="2"/>
  <c r="S17" i="2" s="1"/>
  <c r="T17" i="2" s="1"/>
  <c r="AA24" i="2"/>
  <c r="R24" i="2"/>
  <c r="S24" i="2" s="1"/>
  <c r="T24" i="2" s="1"/>
  <c r="AA22" i="2"/>
  <c r="R22" i="2"/>
  <c r="S22" i="2" s="1"/>
  <c r="T22" i="2" s="1"/>
  <c r="AA11" i="2"/>
  <c r="R11" i="2"/>
  <c r="S11" i="2" s="1"/>
  <c r="T11" i="2" s="1"/>
  <c r="AA39" i="2"/>
  <c r="R39" i="2"/>
  <c r="S39" i="2" s="1"/>
  <c r="T39" i="2" s="1"/>
  <c r="AA49" i="2"/>
  <c r="R49" i="2"/>
  <c r="S49" i="2" s="1"/>
  <c r="T49" i="2" s="1"/>
  <c r="AA46" i="2"/>
  <c r="R46" i="2"/>
  <c r="S46" i="2" s="1"/>
  <c r="T46" i="2" s="1"/>
  <c r="AA43" i="2"/>
  <c r="R43" i="2"/>
  <c r="S43" i="2" s="1"/>
  <c r="T43" i="2" s="1"/>
  <c r="AA19" i="2"/>
  <c r="R19" i="2"/>
  <c r="S19" i="2" s="1"/>
  <c r="T19" i="2" s="1"/>
  <c r="AA58" i="2"/>
  <c r="R58" i="2"/>
  <c r="S58" i="2" s="1"/>
  <c r="T58" i="2" s="1"/>
  <c r="AA42" i="2"/>
  <c r="R42" i="2"/>
  <c r="S42" i="2" s="1"/>
  <c r="T42" i="2" s="1"/>
  <c r="AA47" i="2"/>
  <c r="R47" i="2"/>
  <c r="S47" i="2" s="1"/>
  <c r="T47" i="2" s="1"/>
  <c r="AA26" i="2"/>
  <c r="R26" i="2"/>
  <c r="S26" i="2" s="1"/>
  <c r="T26" i="2" s="1"/>
  <c r="AA10" i="2"/>
  <c r="R10" i="2"/>
  <c r="S10" i="2" s="1"/>
  <c r="T10" i="2" s="1"/>
  <c r="D6" i="1"/>
  <c r="R60" i="2" l="1"/>
  <c r="S8" i="2"/>
  <c r="I19" i="1"/>
  <c r="I37" i="1" s="1"/>
  <c r="I20" i="1" s="1"/>
  <c r="AA60" i="2"/>
  <c r="I7" i="1" s="1"/>
  <c r="K7" i="1" s="1"/>
  <c r="T8" i="2" l="1"/>
  <c r="T60" i="2" s="1"/>
  <c r="S60" i="2"/>
  <c r="I6" i="1"/>
  <c r="K6" i="1" s="1"/>
  <c r="K8" i="1" s="1"/>
  <c r="K19" i="1" s="1"/>
  <c r="K37" i="1" s="1"/>
  <c r="K43" i="1" s="1"/>
  <c r="K44" i="1" s="1"/>
  <c r="K45" i="1" l="1"/>
  <c r="K20" i="1"/>
</calcChain>
</file>

<file path=xl/sharedStrings.xml><?xml version="1.0" encoding="utf-8"?>
<sst xmlns="http://schemas.openxmlformats.org/spreadsheetml/2006/main" count="188" uniqueCount="142">
  <si>
    <t xml:space="preserve">Total payroll </t>
  </si>
  <si>
    <t>less dollars greater than $100k</t>
  </si>
  <si>
    <t>Total Payroll</t>
  </si>
  <si>
    <t>Total</t>
  </si>
  <si>
    <t>% of Total</t>
  </si>
  <si>
    <t># of FTE (30 hr/wk minimum)</t>
  </si>
  <si>
    <t>Note</t>
  </si>
  <si>
    <t>Start</t>
  </si>
  <si>
    <t>End</t>
  </si>
  <si>
    <t>Payroll in Week?</t>
  </si>
  <si>
    <t>Annual Salary</t>
  </si>
  <si>
    <t>Payments on the 17th</t>
  </si>
  <si>
    <t>Payments at end of month</t>
  </si>
  <si>
    <t>on the 1st of the month</t>
  </si>
  <si>
    <t>SF Payroll Tax</t>
  </si>
  <si>
    <t>CAMS</t>
  </si>
  <si>
    <t>Rent - San Francisco</t>
  </si>
  <si>
    <t>Per Paycheck</t>
  </si>
  <si>
    <t>Per Paycheck over 100k</t>
  </si>
  <si>
    <t>Bob Smith</t>
  </si>
  <si>
    <t>Jane Anderson</t>
  </si>
  <si>
    <t>Laid off Employee Rehire 1</t>
  </si>
  <si>
    <t>Laid off Employee Rehire 2</t>
  </si>
  <si>
    <t>Laid off Employee Rehire 3</t>
  </si>
  <si>
    <t>Laid off Employee Rehire 4</t>
  </si>
  <si>
    <t>Laid off Employee Rehire 5</t>
  </si>
  <si>
    <t>Laid off Employee Rehire 6</t>
  </si>
  <si>
    <t>Laid off Employee Rehire 7</t>
  </si>
  <si>
    <t>New Employe 1</t>
  </si>
  <si>
    <t>New Employe 2</t>
  </si>
  <si>
    <t>New Employe 3</t>
  </si>
  <si>
    <t>New Employe 4</t>
  </si>
  <si>
    <t>New Employe 5</t>
  </si>
  <si>
    <t>New Employe 6</t>
  </si>
  <si>
    <t>Annual Total Wages</t>
  </si>
  <si>
    <t>Annualized Wages Over 100k</t>
  </si>
  <si>
    <t>Week Start</t>
  </si>
  <si>
    <t>Week End</t>
  </si>
  <si>
    <t>Per Paycheck with 100k Cap</t>
  </si>
  <si>
    <t>Week 1
Forgiveable Wages</t>
  </si>
  <si>
    <t>Week 2
Forgiveable Wages</t>
  </si>
  <si>
    <t>Week 3
Forgiveable Wages</t>
  </si>
  <si>
    <t>Week 4
Forgiveable Wages</t>
  </si>
  <si>
    <t>Week 5
Forgiveable Wages</t>
  </si>
  <si>
    <t>Week 6
Forgiveable Wages</t>
  </si>
  <si>
    <t>Week 7
Forgiveable Wages</t>
  </si>
  <si>
    <t>Week 8
Forgiveable Wages</t>
  </si>
  <si>
    <t>Non-Forgiven Total</t>
  </si>
  <si>
    <t>Total
Forgiveable Wages</t>
  </si>
  <si>
    <t>Total All Wages</t>
  </si>
  <si>
    <t>8 Week Covered Period</t>
  </si>
  <si>
    <t>New Employe 7</t>
  </si>
  <si>
    <t>New Employe 8</t>
  </si>
  <si>
    <t>New Employe 9</t>
  </si>
  <si>
    <t>New Employe 10</t>
  </si>
  <si>
    <t>New Employe 11</t>
  </si>
  <si>
    <t>New Employe 12</t>
  </si>
  <si>
    <t>New Employe 13</t>
  </si>
  <si>
    <t>New Employe 14</t>
  </si>
  <si>
    <t>New Employe 15</t>
  </si>
  <si>
    <t>New Employe 16</t>
  </si>
  <si>
    <t>New Employe 17</t>
  </si>
  <si>
    <t>New Employe 18</t>
  </si>
  <si>
    <t>New Employe 19</t>
  </si>
  <si>
    <t>New Employe 20</t>
  </si>
  <si>
    <t>New Employe 21</t>
  </si>
  <si>
    <t>New Employe 22</t>
  </si>
  <si>
    <t>New Employe 23</t>
  </si>
  <si>
    <t>New Employe 24</t>
  </si>
  <si>
    <t>New Employe 25</t>
  </si>
  <si>
    <t>Medical Insurance</t>
  </si>
  <si>
    <t>Dental Insurance</t>
  </si>
  <si>
    <t>Life &amp; Disability Insurance</t>
  </si>
  <si>
    <t>State and Local Payroll Taxes</t>
  </si>
  <si>
    <t>401k Employer portion</t>
  </si>
  <si>
    <t>Week 1
Non Forgiv. Wages</t>
  </si>
  <si>
    <t>Week 2
Non Forgiv. Wages</t>
  </si>
  <si>
    <t>Week 3
Non Forgiv. Wages</t>
  </si>
  <si>
    <t>Week 4
Non Forgiv. Wages</t>
  </si>
  <si>
    <t>Week 5
Non Forgiv. Wages</t>
  </si>
  <si>
    <t>Week 6
Non Forgiv. Wages</t>
  </si>
  <si>
    <t>Week 7
Non Forgiv. Wages</t>
  </si>
  <si>
    <t>Week 8
Non Forgiv. Wages</t>
  </si>
  <si>
    <t>Rent - San Jose</t>
  </si>
  <si>
    <t>Rent - Oakland</t>
  </si>
  <si>
    <t>Total Non-Payroll</t>
  </si>
  <si>
    <t>Water</t>
  </si>
  <si>
    <t>Electricity</t>
  </si>
  <si>
    <t>Gas</t>
  </si>
  <si>
    <t>Other Utilities</t>
  </si>
  <si>
    <t>Total Forgiveable Expenses</t>
  </si>
  <si>
    <t>*Must be 75% or greater</t>
  </si>
  <si>
    <t>Paying on 4/30</t>
  </si>
  <si>
    <t>From "Payroll Worksheet" Tab</t>
  </si>
  <si>
    <t>Loan Amount:</t>
  </si>
  <si>
    <t>Last Update:</t>
  </si>
  <si>
    <t>Paycheck Protection Program Forgiveness Workbook</t>
  </si>
  <si>
    <t>Forgiveness Utilized:</t>
  </si>
  <si>
    <t>info@sdmayer.com</t>
  </si>
  <si>
    <t>How much was your loan amount?</t>
  </si>
  <si>
    <t>What day were the funds received?</t>
  </si>
  <si>
    <t>Questions</t>
  </si>
  <si>
    <t>How many paychecks per year?</t>
  </si>
  <si>
    <t>No</t>
  </si>
  <si>
    <t>Week</t>
  </si>
  <si>
    <t>If brought back to 100% FTE by end of week 8, is full amount forgiven?</t>
  </si>
  <si>
    <t>YES</t>
  </si>
  <si>
    <t>Yes</t>
  </si>
  <si>
    <t>24 (Bi Monthly)</t>
  </si>
  <si>
    <t>Total Payrolls:</t>
  </si>
  <si>
    <t>Is there payroll during this Week?</t>
  </si>
  <si>
    <t>ONLY EDIT BOXES IN BLUE</t>
  </si>
  <si>
    <t>Additional Cash Payment During 8 Week Period</t>
  </si>
  <si>
    <t>Start Date (Leave blank if not laid off or new Hire)</t>
  </si>
  <si>
    <t>"Covered" 8 Week Period</t>
  </si>
  <si>
    <t>Select or Enter:</t>
  </si>
  <si>
    <t>Model Assumptions (Do not change)</t>
  </si>
  <si>
    <t xml:space="preserve">Enter lesser of: (a) average FTEs from 2/15/2019 to 6/30/2019; or (b) average FTEs from 1/1/2020 to 2/29/2020 </t>
  </si>
  <si>
    <t>FTE Avg for 2020 Covered period:</t>
  </si>
  <si>
    <t>% Forgiveness Applicable (Adjusted for FTE Reduction):</t>
  </si>
  <si>
    <t>Were salaries reduced for employees? Enter the % reduction (only if over 25%)</t>
  </si>
  <si>
    <t>Total Forgiveable Payroll</t>
  </si>
  <si>
    <t>Forgiveness Applicable from payroll reductions over 25%</t>
  </si>
  <si>
    <t>Adjusted Eligible Loan Forgiveness:</t>
  </si>
  <si>
    <t>FTE Adjustment %:</t>
  </si>
  <si>
    <t>Payroll Reduction over 25% Adjustment</t>
  </si>
  <si>
    <t>Are all employees going to be brought back by 6/30/2020?</t>
  </si>
  <si>
    <t>Loan Amount to be paid back:</t>
  </si>
  <si>
    <t>Eligible Forgiveness</t>
  </si>
  <si>
    <t>*Enter all employees you have, or plan to re-hire on W2 payroll during the 8 week covered period</t>
  </si>
  <si>
    <t>Instructions: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</si>
  <si>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</si>
  <si>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</si>
  <si>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</si>
  <si>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</si>
  <si>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</si>
  <si>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</si>
  <si>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</si>
  <si>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</si>
  <si>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*For partnerships &amp; LLC, enter each member's annual distributions as the annual salary, multiplied by 0.9235</t>
  </si>
  <si>
    <t>Employee Name or Member in LLC/Partnership</t>
  </si>
  <si>
    <t>*DISCLAIMER: THIS IS TO GET YOU STARTED ON YOUR FORGIVENESS CALCULATIONS ONLY. FOR DETAILED HELP, PLEASE CONTACT OUR TEAM AT INFO@SDMAYER.COM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</si>
</sst>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3" fontId="0" fillId="2" borderId="0" xfId="0" applyNumberFormat="1" applyFill="1"/>
    <xf numFmtId="43" fontId="0" fillId="2" borderId="0" xfId="2" applyFont="1" applyFill="1"/>
    <xf numFmtId="0" fontId="1" fillId="2" borderId="0" xfId="0" applyFont="1" applyFill="1"/>
    <xf numFmtId="14" fontId="0" fillId="2" borderId="0" xfId="0" applyNumberFormat="1" applyFill="1"/>
    <xf numFmtId="165" fontId="0" fillId="2" borderId="0" xfId="0" applyNumberFormat="1" applyFill="1"/>
    <xf numFmtId="0" fontId="1" fillId="2" borderId="4" xfId="0" applyFont="1" applyFill="1" applyBorder="1" applyAlignment="1">
      <alignment horizontal="center" vertical="center" wrapText="1"/>
    </xf>
    <xf numFmtId="43" fontId="0" fillId="2" borderId="4" xfId="0" applyNumberFormat="1" applyFill="1" applyBorder="1"/>
    <xf numFmtId="0" fontId="0" fillId="2" borderId="0" xfId="0" applyFill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" fillId="2" borderId="5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164" fontId="0" fillId="2" borderId="0" xfId="2" applyNumberFormat="1" applyFont="1" applyFill="1"/>
    <xf numFmtId="164" fontId="1" fillId="2" borderId="0" xfId="2" applyNumberFormat="1" applyFont="1" applyFill="1"/>
    <xf numFmtId="164" fontId="0" fillId="2" borderId="1" xfId="2" applyNumberFormat="1" applyFont="1" applyFill="1" applyBorder="1"/>
    <xf numFmtId="164" fontId="1" fillId="2" borderId="1" xfId="2" applyNumberFormat="1" applyFont="1" applyFill="1" applyBorder="1"/>
    <xf numFmtId="0" fontId="4" fillId="2" borderId="0" xfId="0" applyFont="1" applyFill="1" applyAlignment="1">
      <alignment horizontal="right"/>
    </xf>
    <xf numFmtId="9" fontId="4" fillId="2" borderId="0" xfId="1" applyFont="1" applyFill="1"/>
    <xf numFmtId="9" fontId="5" fillId="2" borderId="0" xfId="1" applyFont="1" applyFill="1"/>
    <xf numFmtId="0" fontId="0" fillId="2" borderId="7" xfId="0" applyFill="1" applyBorder="1"/>
    <xf numFmtId="0" fontId="1" fillId="2" borderId="7" xfId="0" applyFont="1" applyFill="1" applyBorder="1"/>
    <xf numFmtId="43" fontId="1" fillId="2" borderId="7" xfId="0" applyNumberFormat="1" applyFont="1" applyFill="1" applyBorder="1"/>
    <xf numFmtId="43" fontId="1" fillId="2" borderId="8" xfId="0" applyNumberFormat="1" applyFont="1" applyFill="1" applyBorder="1"/>
    <xf numFmtId="43" fontId="0" fillId="2" borderId="7" xfId="2" applyFont="1" applyFill="1" applyBorder="1"/>
    <xf numFmtId="43" fontId="1" fillId="2" borderId="9" xfId="0" applyNumberFormat="1" applyFont="1" applyFill="1" applyBorder="1"/>
    <xf numFmtId="43" fontId="1" fillId="2" borderId="7" xfId="2" applyFont="1" applyFill="1" applyBorder="1"/>
    <xf numFmtId="0" fontId="1" fillId="2" borderId="10" xfId="0" applyFont="1" applyFill="1" applyBorder="1" applyAlignment="1">
      <alignment horizontal="center" vertical="center" wrapText="1"/>
    </xf>
    <xf numFmtId="43" fontId="0" fillId="2" borderId="10" xfId="2" applyFont="1" applyFill="1" applyBorder="1"/>
    <xf numFmtId="43" fontId="1" fillId="2" borderId="6" xfId="2" applyFont="1" applyFill="1" applyBorder="1"/>
    <xf numFmtId="164" fontId="0" fillId="2" borderId="11" xfId="2" applyNumberFormat="1" applyFont="1" applyFill="1" applyBorder="1"/>
    <xf numFmtId="164" fontId="1" fillId="2" borderId="11" xfId="2" applyNumberFormat="1" applyFont="1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2" borderId="12" xfId="0" applyFont="1" applyFill="1" applyBorder="1"/>
    <xf numFmtId="164" fontId="0" fillId="2" borderId="12" xfId="2" applyNumberFormat="1" applyFont="1" applyFill="1" applyBorder="1"/>
    <xf numFmtId="0" fontId="4" fillId="2" borderId="0" xfId="0" applyFont="1" applyFill="1"/>
    <xf numFmtId="0" fontId="0" fillId="2" borderId="13" xfId="0" applyFill="1" applyBorder="1"/>
    <xf numFmtId="0" fontId="0" fillId="2" borderId="14" xfId="0" applyFill="1" applyBorder="1"/>
    <xf numFmtId="9" fontId="1" fillId="2" borderId="15" xfId="0" applyNumberFormat="1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1" fillId="4" borderId="0" xfId="0" applyFont="1" applyFill="1"/>
    <xf numFmtId="0" fontId="4" fillId="4" borderId="0" xfId="0" applyFont="1" applyFill="1"/>
    <xf numFmtId="14" fontId="0" fillId="4" borderId="0" xfId="0" applyNumberFormat="1" applyFill="1"/>
    <xf numFmtId="0" fontId="0" fillId="2" borderId="20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44" fontId="1" fillId="2" borderId="19" xfId="3" applyFont="1" applyFill="1" applyBorder="1"/>
    <xf numFmtId="0" fontId="7" fillId="4" borderId="0" xfId="4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right" vertical="center"/>
    </xf>
    <xf numFmtId="14" fontId="0" fillId="5" borderId="11" xfId="0" applyNumberFormat="1" applyFill="1" applyBorder="1" applyAlignment="1">
      <alignment horizontal="right" vertical="center"/>
    </xf>
    <xf numFmtId="166" fontId="0" fillId="5" borderId="22" xfId="3" applyNumberFormat="1" applyFont="1" applyFill="1" applyBorder="1" applyAlignment="1">
      <alignment horizontal="left" vertical="center"/>
    </xf>
    <xf numFmtId="14" fontId="0" fillId="2" borderId="11" xfId="0" applyNumberForma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14" fontId="0" fillId="5" borderId="11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9" fontId="0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66" fontId="0" fillId="2" borderId="0" xfId="3" applyNumberFormat="1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wrapText="1"/>
    </xf>
    <xf numFmtId="0" fontId="0" fillId="5" borderId="0" xfId="0" applyFill="1"/>
    <xf numFmtId="9" fontId="0" fillId="5" borderId="11" xfId="1" applyFont="1" applyFill="1" applyBorder="1" applyAlignment="1">
      <alignment vertical="center"/>
    </xf>
    <xf numFmtId="9" fontId="1" fillId="2" borderId="19" xfId="0" applyNumberFormat="1" applyFont="1" applyFill="1" applyBorder="1"/>
    <xf numFmtId="9" fontId="0" fillId="0" borderId="11" xfId="1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0" fillId="2" borderId="11" xfId="0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 wrapText="1"/>
    </xf>
    <xf numFmtId="0" fontId="8" fillId="2" borderId="11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right" vertical="center" wrapText="1"/>
    </xf>
    <xf numFmtId="43" fontId="0" fillId="5" borderId="0" xfId="0" applyNumberFormat="1" applyFill="1"/>
    <xf numFmtId="14" fontId="0" fillId="5" borderId="0" xfId="0" applyNumberFormat="1" applyFill="1"/>
    <xf numFmtId="164" fontId="0" fillId="5" borderId="0" xfId="2" applyNumberFormat="1" applyFont="1" applyFill="1"/>
    <xf numFmtId="0" fontId="0" fillId="5" borderId="0" xfId="0" applyFill="1" applyAlignment="1">
      <alignment wrapText="1"/>
    </xf>
    <xf numFmtId="0" fontId="1" fillId="2" borderId="0" xfId="0" applyFont="1" applyFill="1" applyBorder="1"/>
    <xf numFmtId="164" fontId="0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2" xfId="2" applyNumberFormat="1" applyFont="1" applyFill="1" applyBorder="1"/>
    <xf numFmtId="9" fontId="1" fillId="2" borderId="19" xfId="1" applyFont="1" applyFill="1" applyBorder="1"/>
    <xf numFmtId="44" fontId="1" fillId="2" borderId="18" xfId="0" applyNumberFormat="1" applyFont="1" applyFill="1" applyBorder="1"/>
    <xf numFmtId="44" fontId="1" fillId="2" borderId="11" xfId="0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right" vertical="center"/>
    </xf>
    <xf numFmtId="44" fontId="1" fillId="2" borderId="19" xfId="0" applyNumberFormat="1" applyFont="1" applyFill="1" applyBorder="1"/>
    <xf numFmtId="0" fontId="2" fillId="2" borderId="0" xfId="0" applyFont="1" applyFill="1"/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38101</xdr:rowOff>
    </xdr:from>
    <xdr:to>
      <xdr:col>1</xdr:col>
      <xdr:colOff>1428751</xdr:colOff>
      <xdr:row>1</xdr:row>
      <xdr:rowOff>188607</xdr:rowOff>
    </xdr:to>
    <xdr:pic>
      <xdr:nvPicPr>
        <xdr:cNvPr id="2" name="Picture 1" descr="sdm-sdmayer-150x37">
          <a:extLst>
            <a:ext uri="{FF2B5EF4-FFF2-40B4-BE49-F238E27FC236}">
              <a16:creationId xmlns:a16="http://schemas.microsoft.com/office/drawing/2014/main" id="{DE5B99AD-D3E9-493E-BB6D-F919B80A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1390650" cy="350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429684</xdr:colOff>
      <xdr:row>0</xdr:row>
      <xdr:rowOff>38101</xdr:rowOff>
    </xdr:from>
    <xdr:to>
      <xdr:col>1</xdr:col>
      <xdr:colOff>254000</xdr:colOff>
      <xdr:row>1</xdr:row>
      <xdr:rowOff>188607</xdr:rowOff>
    </xdr:to>
    <xdr:pic>
      <xdr:nvPicPr>
        <xdr:cNvPr id="2" name="Picture 1" descr="sdm-sdmayer-150x37">
          <a:extLst>
            <a:ext uri="{FF2B5EF4-FFF2-40B4-BE49-F238E27FC236}">
              <a16:creationId xmlns:a16="http://schemas.microsoft.com/office/drawing/2014/main" id="{DE5B99AD-D3E9-493E-BB6D-F919B80A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684" y="38101"/>
          <a:ext cx="1538816" cy="35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38101</xdr:rowOff>
    </xdr:from>
    <xdr:to>
      <xdr:col>1</xdr:col>
      <xdr:colOff>1428751</xdr:colOff>
      <xdr:row>1</xdr:row>
      <xdr:rowOff>188607</xdr:rowOff>
    </xdr:to>
    <xdr:pic>
      <xdr:nvPicPr>
        <xdr:cNvPr id="3" name="Picture 2" descr="sdm-sdmayer-150x37">
          <a:extLst>
            <a:ext uri="{FF2B5EF4-FFF2-40B4-BE49-F238E27FC236}">
              <a16:creationId xmlns:a16="http://schemas.microsoft.com/office/drawing/2014/main" id="{DE5B99AD-D3E9-493E-BB6D-F919B80A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1390650" cy="3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dmay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sdmay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sdmay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ySplit="2" topLeftCell="A3" activePane="bottomLeft" state="frozen"/>
      <selection pane="bottomLeft" activeCell="C10" sqref="C10"/>
    </sheetView>
  </sheetViews>
  <sheetFormatPr defaultColWidth="0" defaultRowHeight="15" zeroHeight="1" x14ac:dyDescent="0.25"/>
  <cols>
    <col min="1" max="1" width="4.140625" style="2" customWidth="1"/>
    <col min="2" max="2" width="31.7109375" style="2" customWidth="1"/>
    <col min="3" max="3" width="19.5703125" style="2" customWidth="1"/>
    <col min="4" max="4" width="4.7109375" style="76" customWidth="1"/>
    <col min="5" max="5" width="8" style="2" customWidth="1"/>
    <col min="6" max="6" width="10.5703125" style="2" customWidth="1"/>
    <col min="7" max="7" width="12.5703125" style="2" customWidth="1"/>
    <col min="8" max="8" width="17.85546875" style="2" customWidth="1"/>
    <col min="9" max="9" width="16.140625" style="2" bestFit="1" customWidth="1"/>
    <col min="10" max="11" width="9.140625" style="2" customWidth="1"/>
    <col min="12" max="16384" width="9.140625" style="2" hidden="1"/>
  </cols>
  <sheetData>
    <row r="1" spans="1:11" s="51" customFormat="1" ht="15.75" thickBot="1" x14ac:dyDescent="0.3">
      <c r="C1" s="52" t="s">
        <v>96</v>
      </c>
      <c r="E1" s="52"/>
      <c r="H1" s="53" t="s">
        <v>95</v>
      </c>
      <c r="I1" s="54">
        <v>43954</v>
      </c>
      <c r="K1" s="59" t="s">
        <v>98</v>
      </c>
    </row>
    <row r="2" spans="1:11" s="51" customFormat="1" ht="15.75" thickBot="1" x14ac:dyDescent="0.3">
      <c r="C2" s="108" t="s">
        <v>111</v>
      </c>
      <c r="D2" s="109"/>
      <c r="E2" s="110"/>
      <c r="G2" s="54"/>
      <c r="I2" s="54"/>
      <c r="K2" s="60"/>
    </row>
    <row r="3" spans="1:11" ht="15" customHeight="1" x14ac:dyDescent="0.25">
      <c r="A3" s="111" t="s">
        <v>141</v>
      </c>
      <c r="B3" s="111"/>
      <c r="C3" s="111"/>
      <c r="D3" s="111"/>
      <c r="E3" s="105"/>
      <c r="F3" s="105"/>
      <c r="G3" s="105"/>
      <c r="H3" s="105"/>
      <c r="I3" s="105"/>
    </row>
    <row r="4" spans="1:11" x14ac:dyDescent="0.25">
      <c r="A4" s="111"/>
      <c r="B4" s="111"/>
      <c r="C4" s="111"/>
      <c r="D4" s="111"/>
      <c r="E4" s="105" t="s">
        <v>114</v>
      </c>
      <c r="F4" s="105"/>
      <c r="G4" s="105"/>
      <c r="H4" s="105"/>
      <c r="I4" s="105"/>
    </row>
    <row r="5" spans="1:11" ht="30" x14ac:dyDescent="0.25">
      <c r="B5" s="104" t="s">
        <v>101</v>
      </c>
      <c r="C5" s="104" t="s">
        <v>115</v>
      </c>
      <c r="E5" s="3" t="s">
        <v>104</v>
      </c>
      <c r="F5" s="3" t="s">
        <v>36</v>
      </c>
      <c r="G5" s="3" t="s">
        <v>37</v>
      </c>
      <c r="H5" s="3" t="s">
        <v>110</v>
      </c>
      <c r="I5" s="3" t="s">
        <v>5</v>
      </c>
    </row>
    <row r="6" spans="1:11" ht="30" customHeight="1" x14ac:dyDescent="0.25">
      <c r="B6" s="87" t="s">
        <v>120</v>
      </c>
      <c r="C6" s="80">
        <v>0.3</v>
      </c>
      <c r="E6" s="67">
        <v>1</v>
      </c>
      <c r="F6" s="66">
        <f>C9</f>
        <v>43951</v>
      </c>
      <c r="G6" s="66">
        <f>F6+6</f>
        <v>43957</v>
      </c>
      <c r="H6" s="69" t="s">
        <v>107</v>
      </c>
      <c r="I6" s="62">
        <v>30</v>
      </c>
      <c r="J6" s="72" t="str">
        <f t="shared" ref="J6:J11" si="0">IF(AND(H6="YES",ISBLANK(I6)),"&lt;It looks like you are missing this!","")</f>
        <v/>
      </c>
    </row>
    <row r="7" spans="1:11" ht="30" customHeight="1" x14ac:dyDescent="0.25">
      <c r="B7" s="88" t="s">
        <v>126</v>
      </c>
      <c r="C7" s="63" t="s">
        <v>103</v>
      </c>
      <c r="E7" s="67">
        <v>2</v>
      </c>
      <c r="F7" s="66">
        <f>G6+1</f>
        <v>43958</v>
      </c>
      <c r="G7" s="66">
        <f>F7+6</f>
        <v>43964</v>
      </c>
      <c r="H7" s="69" t="s">
        <v>103</v>
      </c>
      <c r="I7" s="62"/>
      <c r="J7" s="72" t="str">
        <f t="shared" si="0"/>
        <v/>
      </c>
    </row>
    <row r="8" spans="1:11" ht="30" customHeight="1" x14ac:dyDescent="0.25">
      <c r="B8" s="89" t="s">
        <v>99</v>
      </c>
      <c r="C8" s="65">
        <v>750000</v>
      </c>
      <c r="E8" s="67">
        <v>3</v>
      </c>
      <c r="F8" s="66">
        <f t="shared" ref="F8:F13" si="1">G7+1</f>
        <v>43965</v>
      </c>
      <c r="G8" s="66">
        <f t="shared" ref="G8:G13" si="2">F8+6</f>
        <v>43971</v>
      </c>
      <c r="H8" s="69" t="s">
        <v>107</v>
      </c>
      <c r="I8" s="62">
        <v>30</v>
      </c>
      <c r="J8" s="72" t="str">
        <f t="shared" si="0"/>
        <v/>
      </c>
    </row>
    <row r="9" spans="1:11" ht="30" customHeight="1" x14ac:dyDescent="0.25">
      <c r="B9" s="88" t="s">
        <v>100</v>
      </c>
      <c r="C9" s="64">
        <v>43951</v>
      </c>
      <c r="E9" s="67">
        <v>4</v>
      </c>
      <c r="F9" s="66">
        <f t="shared" si="1"/>
        <v>43972</v>
      </c>
      <c r="G9" s="66">
        <f t="shared" si="2"/>
        <v>43978</v>
      </c>
      <c r="H9" s="69" t="s">
        <v>103</v>
      </c>
      <c r="I9" s="62"/>
      <c r="J9" s="72" t="str">
        <f t="shared" si="0"/>
        <v/>
      </c>
    </row>
    <row r="10" spans="1:11" ht="30" customHeight="1" x14ac:dyDescent="0.25">
      <c r="B10" s="88" t="s">
        <v>102</v>
      </c>
      <c r="C10" s="63" t="s">
        <v>108</v>
      </c>
      <c r="E10" s="67">
        <v>5</v>
      </c>
      <c r="F10" s="66">
        <f t="shared" si="1"/>
        <v>43979</v>
      </c>
      <c r="G10" s="66">
        <f t="shared" si="2"/>
        <v>43985</v>
      </c>
      <c r="H10" s="70" t="s">
        <v>107</v>
      </c>
      <c r="I10" s="62">
        <v>30</v>
      </c>
      <c r="J10" s="72" t="str">
        <f t="shared" si="0"/>
        <v/>
      </c>
    </row>
    <row r="11" spans="1:11" ht="30" customHeight="1" x14ac:dyDescent="0.25">
      <c r="E11" s="67">
        <v>6</v>
      </c>
      <c r="F11" s="66">
        <f t="shared" si="1"/>
        <v>43986</v>
      </c>
      <c r="G11" s="66">
        <f t="shared" si="2"/>
        <v>43992</v>
      </c>
      <c r="H11" s="70" t="s">
        <v>103</v>
      </c>
      <c r="I11" s="62"/>
      <c r="J11" s="72" t="str">
        <f t="shared" si="0"/>
        <v/>
      </c>
    </row>
    <row r="12" spans="1:11" ht="30" customHeight="1" x14ac:dyDescent="0.25">
      <c r="E12" s="67">
        <v>7</v>
      </c>
      <c r="F12" s="66">
        <f t="shared" si="1"/>
        <v>43993</v>
      </c>
      <c r="G12" s="66">
        <f t="shared" si="2"/>
        <v>43999</v>
      </c>
      <c r="H12" s="70" t="s">
        <v>107</v>
      </c>
      <c r="I12" s="62">
        <v>30</v>
      </c>
      <c r="J12" s="72" t="str">
        <f>IF(AND(H12="YES",ISBLANK(I12)),"&lt;It looks like you are missing this!","")</f>
        <v/>
      </c>
    </row>
    <row r="13" spans="1:11" ht="30" customHeight="1" x14ac:dyDescent="0.25">
      <c r="E13" s="67">
        <v>8</v>
      </c>
      <c r="F13" s="66">
        <f t="shared" si="1"/>
        <v>44000</v>
      </c>
      <c r="G13" s="66">
        <f t="shared" si="2"/>
        <v>44006</v>
      </c>
      <c r="H13" s="70" t="s">
        <v>103</v>
      </c>
      <c r="I13" s="62"/>
      <c r="J13" s="72" t="str">
        <f>IF(AND(H13="YES",ISBLANK(I13)),"&lt;It looks like you are missing this!","")</f>
        <v/>
      </c>
    </row>
    <row r="14" spans="1:11" ht="12.75" customHeight="1" thickBot="1" x14ac:dyDescent="0.3"/>
    <row r="15" spans="1:11" ht="30" customHeight="1" thickBot="1" x14ac:dyDescent="0.3">
      <c r="B15" s="106" t="s">
        <v>116</v>
      </c>
      <c r="C15" s="106"/>
      <c r="E15" s="42"/>
      <c r="F15" s="73" t="s">
        <v>109</v>
      </c>
      <c r="G15" s="75">
        <f>COUNTIF(H6:H13,"YES")</f>
        <v>4</v>
      </c>
      <c r="H15" s="49" t="s">
        <v>118</v>
      </c>
      <c r="I15" s="50">
        <f>AVERAGE(I6:I13)</f>
        <v>30</v>
      </c>
    </row>
    <row r="16" spans="1:11" ht="12.75" customHeight="1" x14ac:dyDescent="0.25"/>
    <row r="17" spans="2:9" ht="30" customHeight="1" x14ac:dyDescent="0.25">
      <c r="B17" s="78" t="s">
        <v>105</v>
      </c>
      <c r="C17" s="68" t="s">
        <v>106</v>
      </c>
      <c r="E17" s="107" t="s">
        <v>117</v>
      </c>
      <c r="F17" s="107"/>
      <c r="G17" s="107"/>
      <c r="H17" s="107"/>
      <c r="I17" s="62">
        <v>32</v>
      </c>
    </row>
    <row r="18" spans="2:9" ht="30" customHeight="1" x14ac:dyDescent="0.25">
      <c r="B18" s="61"/>
      <c r="C18" s="12"/>
      <c r="E18" s="83"/>
      <c r="F18" s="83"/>
      <c r="G18" s="83"/>
      <c r="H18" s="77" t="s">
        <v>119</v>
      </c>
      <c r="I18" s="71">
        <f>IF(C7="Yes",1,IF(I15&lt;I17,I15/I17,1))</f>
        <v>0.9375</v>
      </c>
    </row>
    <row r="19" spans="2:9" ht="30" customHeight="1" x14ac:dyDescent="0.25">
      <c r="E19" s="107" t="s">
        <v>122</v>
      </c>
      <c r="F19" s="107"/>
      <c r="G19" s="107"/>
      <c r="H19" s="107"/>
      <c r="I19" s="82">
        <f>IF(C6&gt;0.25,1-(C6-0.25),1)</f>
        <v>0.95</v>
      </c>
    </row>
    <row r="20" spans="2:9" ht="30" customHeight="1" x14ac:dyDescent="0.25">
      <c r="E20" s="84"/>
      <c r="F20" s="84"/>
      <c r="G20" s="84"/>
      <c r="H20" s="101" t="s">
        <v>123</v>
      </c>
      <c r="I20" s="100">
        <f>C8*I18*I19</f>
        <v>667968.75</v>
      </c>
    </row>
    <row r="21" spans="2:9" ht="30" customHeight="1" x14ac:dyDescent="0.25"/>
    <row r="22" spans="2:9" ht="30" hidden="1" customHeight="1" x14ac:dyDescent="0.25"/>
    <row r="23" spans="2:9" ht="30" hidden="1" customHeight="1" x14ac:dyDescent="0.25"/>
    <row r="24" spans="2:9" ht="30" hidden="1" customHeight="1" x14ac:dyDescent="0.25"/>
    <row r="25" spans="2:9" ht="30" hidden="1" customHeight="1" x14ac:dyDescent="0.25"/>
    <row r="26" spans="2:9" ht="30" hidden="1" customHeight="1" x14ac:dyDescent="0.25"/>
    <row r="27" spans="2:9" ht="30" hidden="1" customHeight="1" x14ac:dyDescent="0.25"/>
  </sheetData>
  <mergeCells count="7">
    <mergeCell ref="E3:I3"/>
    <mergeCell ref="B15:C15"/>
    <mergeCell ref="E17:H17"/>
    <mergeCell ref="E19:H19"/>
    <mergeCell ref="C2:E2"/>
    <mergeCell ref="E4:I4"/>
    <mergeCell ref="A3:D4"/>
  </mergeCells>
  <dataValidations count="4">
    <dataValidation type="list" allowBlank="1" showInputMessage="1" showErrorMessage="1" sqref="C7 H6:H13">
      <formula1>"Yes, No"</formula1>
    </dataValidation>
    <dataValidation type="decimal" allowBlank="1" showInputMessage="1" showErrorMessage="1" sqref="C8">
      <formula1>0</formula1>
      <formula2>10000000</formula2>
    </dataValidation>
    <dataValidation type="date" allowBlank="1" showInputMessage="1" showErrorMessage="1" errorTitle="Ineligible date" error="Please enter a date range for 2020_x000a_" sqref="C9">
      <formula1>43831</formula1>
      <formula2>44196</formula2>
    </dataValidation>
    <dataValidation type="list" allowBlank="1" showInputMessage="1" showErrorMessage="1" sqref="C10">
      <formula1>"26 (Bi Weekly), 24 (Bi Monthly), 12 (Monthly)"</formula1>
    </dataValidation>
  </dataValidations>
  <hyperlinks>
    <hyperlink ref="K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zoomScale="90" zoomScaleNormal="90" workbookViewId="0">
      <pane ySplit="7" topLeftCell="A8" activePane="bottomLeft" state="frozen"/>
      <selection pane="bottomLeft" activeCell="M14" sqref="M14"/>
    </sheetView>
  </sheetViews>
  <sheetFormatPr defaultColWidth="0" defaultRowHeight="15" zeroHeight="1" x14ac:dyDescent="0.25"/>
  <cols>
    <col min="1" max="1" width="25.7109375" style="2" bestFit="1" customWidth="1"/>
    <col min="2" max="2" width="17" style="2" customWidth="1"/>
    <col min="3" max="3" width="14.28515625" style="2" bestFit="1" customWidth="1"/>
    <col min="4" max="4" width="15.28515625" style="2" bestFit="1" customWidth="1"/>
    <col min="5" max="5" width="13.85546875" style="2" bestFit="1" customWidth="1"/>
    <col min="6" max="6" width="13.28515625" style="2" customWidth="1"/>
    <col min="7" max="7" width="13.85546875" style="2" bestFit="1" customWidth="1"/>
    <col min="8" max="9" width="13.7109375" style="2" customWidth="1"/>
    <col min="10" max="17" width="11.28515625" style="2" customWidth="1"/>
    <col min="18" max="18" width="12.140625" style="2" bestFit="1" customWidth="1"/>
    <col min="19" max="19" width="12.28515625" style="2" bestFit="1" customWidth="1"/>
    <col min="20" max="20" width="13" style="2" customWidth="1"/>
    <col min="21" max="28" width="13.28515625" style="2" hidden="1" customWidth="1"/>
    <col min="29" max="16384" width="9.140625" style="2" hidden="1"/>
  </cols>
  <sheetData>
    <row r="1" spans="1:28" s="51" customFormat="1" ht="15.75" thickBot="1" x14ac:dyDescent="0.3">
      <c r="C1" s="52" t="s">
        <v>96</v>
      </c>
      <c r="E1" s="52"/>
      <c r="H1" s="53" t="s">
        <v>95</v>
      </c>
      <c r="I1" s="54">
        <v>43965</v>
      </c>
      <c r="K1" s="59" t="s">
        <v>98</v>
      </c>
    </row>
    <row r="2" spans="1:28" s="51" customFormat="1" ht="15.75" thickBot="1" x14ac:dyDescent="0.3">
      <c r="C2" s="108" t="s">
        <v>111</v>
      </c>
      <c r="D2" s="109"/>
      <c r="E2" s="110"/>
      <c r="G2" s="54"/>
      <c r="I2" s="54"/>
      <c r="K2" s="60"/>
    </row>
    <row r="3" spans="1:28" x14ac:dyDescent="0.25">
      <c r="A3" s="103" t="s">
        <v>130</v>
      </c>
      <c r="C3" s="12"/>
      <c r="D3" s="8"/>
      <c r="J3" s="112" t="s">
        <v>50</v>
      </c>
      <c r="K3" s="112"/>
      <c r="L3" s="112"/>
      <c r="M3" s="112"/>
      <c r="N3" s="112"/>
      <c r="O3" s="112"/>
      <c r="P3" s="112"/>
      <c r="Q3" s="112"/>
      <c r="U3" s="112"/>
      <c r="V3" s="112"/>
      <c r="W3" s="112"/>
      <c r="X3" s="112"/>
      <c r="Y3" s="112"/>
      <c r="Z3" s="112"/>
      <c r="AA3" s="112"/>
      <c r="AB3" s="112"/>
    </row>
    <row r="4" spans="1:28" x14ac:dyDescent="0.25">
      <c r="A4" s="42" t="s">
        <v>129</v>
      </c>
      <c r="C4" s="12"/>
      <c r="D4" s="8"/>
      <c r="I4" s="12" t="s">
        <v>36</v>
      </c>
      <c r="J4" s="9">
        <f>'Step 1. Inputs'!C9</f>
        <v>43951</v>
      </c>
      <c r="K4" s="9">
        <f>J4+7</f>
        <v>43958</v>
      </c>
      <c r="L4" s="9">
        <f t="shared" ref="L4:Q4" si="0">K4+7</f>
        <v>43965</v>
      </c>
      <c r="M4" s="9">
        <f t="shared" si="0"/>
        <v>43972</v>
      </c>
      <c r="N4" s="9">
        <f t="shared" si="0"/>
        <v>43979</v>
      </c>
      <c r="O4" s="9">
        <f t="shared" si="0"/>
        <v>43986</v>
      </c>
      <c r="P4" s="9">
        <f t="shared" si="0"/>
        <v>43993</v>
      </c>
      <c r="Q4" s="9">
        <f t="shared" si="0"/>
        <v>44000</v>
      </c>
    </row>
    <row r="5" spans="1:28" x14ac:dyDescent="0.25">
      <c r="A5" s="42" t="s">
        <v>139</v>
      </c>
      <c r="C5" s="12"/>
      <c r="I5" s="12" t="s">
        <v>37</v>
      </c>
      <c r="J5" s="9">
        <f>J4+6</f>
        <v>43957</v>
      </c>
      <c r="K5" s="9">
        <f>K4+6</f>
        <v>43964</v>
      </c>
      <c r="L5" s="9">
        <f t="shared" ref="L5:Q5" si="1">L4+6</f>
        <v>43971</v>
      </c>
      <c r="M5" s="9">
        <f t="shared" si="1"/>
        <v>43978</v>
      </c>
      <c r="N5" s="9">
        <f t="shared" si="1"/>
        <v>43985</v>
      </c>
      <c r="O5" s="9">
        <f t="shared" si="1"/>
        <v>43992</v>
      </c>
      <c r="P5" s="9">
        <f t="shared" si="1"/>
        <v>43999</v>
      </c>
      <c r="Q5" s="9">
        <f t="shared" si="1"/>
        <v>44006</v>
      </c>
    </row>
    <row r="6" spans="1:28" x14ac:dyDescent="0.25">
      <c r="C6" s="12"/>
      <c r="D6" s="74"/>
      <c r="H6" s="8"/>
      <c r="I6" s="1" t="s">
        <v>9</v>
      </c>
      <c r="J6" s="9" t="str">
        <f>'Step 1. Inputs'!$H$6</f>
        <v>Yes</v>
      </c>
      <c r="K6" s="9" t="str">
        <f>'Step 1. Inputs'!$H$7</f>
        <v>No</v>
      </c>
      <c r="L6" s="9" t="str">
        <f>'Step 1. Inputs'!$H$8</f>
        <v>Yes</v>
      </c>
      <c r="M6" s="9" t="str">
        <f>'Step 1. Inputs'!$H$9</f>
        <v>No</v>
      </c>
      <c r="N6" s="9" t="str">
        <f>'Step 1. Inputs'!$H$10</f>
        <v>Yes</v>
      </c>
      <c r="O6" s="9" t="str">
        <f>'Step 1. Inputs'!$H$11</f>
        <v>No</v>
      </c>
      <c r="P6" s="9" t="str">
        <f>'Step 1. Inputs'!$H$12</f>
        <v>Yes</v>
      </c>
      <c r="Q6" s="9" t="str">
        <f>'Step 1. Inputs'!$H$13</f>
        <v>No</v>
      </c>
    </row>
    <row r="7" spans="1:28" s="4" customFormat="1" ht="45" x14ac:dyDescent="0.25">
      <c r="A7" s="3" t="s">
        <v>140</v>
      </c>
      <c r="B7" s="3" t="s">
        <v>113</v>
      </c>
      <c r="C7" s="3" t="s">
        <v>10</v>
      </c>
      <c r="D7" s="3" t="s">
        <v>112</v>
      </c>
      <c r="E7" s="3" t="s">
        <v>34</v>
      </c>
      <c r="F7" s="3" t="s">
        <v>35</v>
      </c>
      <c r="G7" s="3" t="s">
        <v>17</v>
      </c>
      <c r="H7" s="3" t="s">
        <v>18</v>
      </c>
      <c r="I7" s="10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13" t="s">
        <v>48</v>
      </c>
      <c r="S7" s="14" t="s">
        <v>47</v>
      </c>
      <c r="T7" s="14" t="s">
        <v>49</v>
      </c>
      <c r="U7" s="3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</row>
    <row r="8" spans="1:28" x14ac:dyDescent="0.25">
      <c r="A8" s="79" t="s">
        <v>19</v>
      </c>
      <c r="B8" s="79"/>
      <c r="C8" s="90">
        <v>71000.160000000003</v>
      </c>
      <c r="D8" s="90"/>
      <c r="E8" s="5">
        <f>SUM(C8:D8)</f>
        <v>71000.160000000003</v>
      </c>
      <c r="F8" s="5">
        <f t="shared" ref="F8:F59" si="2">IF(E8&gt;100000,100000-E8,0)</f>
        <v>0</v>
      </c>
      <c r="G8" s="6">
        <f>E8/LEFT('Step 1. Inputs'!$C$10,2)</f>
        <v>2958.34</v>
      </c>
      <c r="H8" s="5">
        <f>F8/LEFT('Step 1. Inputs'!$C$10,2)</f>
        <v>0</v>
      </c>
      <c r="I8" s="11">
        <f t="shared" ref="I8:I59" si="3">G8+H8</f>
        <v>2958.34</v>
      </c>
      <c r="J8" s="6">
        <f t="shared" ref="J8:Q17" si="4">IF(J$6="yes",IF($B8&lt;=J$5,$I8,0),0)</f>
        <v>2958.34</v>
      </c>
      <c r="K8" s="6">
        <f t="shared" si="4"/>
        <v>0</v>
      </c>
      <c r="L8" s="6">
        <f t="shared" si="4"/>
        <v>2958.34</v>
      </c>
      <c r="M8" s="6">
        <f t="shared" si="4"/>
        <v>0</v>
      </c>
      <c r="N8" s="6">
        <f t="shared" si="4"/>
        <v>2958.34</v>
      </c>
      <c r="O8" s="6">
        <f t="shared" si="4"/>
        <v>0</v>
      </c>
      <c r="P8" s="6">
        <f t="shared" si="4"/>
        <v>2958.34</v>
      </c>
      <c r="Q8" s="6">
        <f t="shared" si="4"/>
        <v>0</v>
      </c>
      <c r="R8" s="15">
        <f>SUM(J8:Q8)</f>
        <v>11833.36</v>
      </c>
      <c r="S8" s="16">
        <f>IFERROR(R8/I8*-H8,0)</f>
        <v>0</v>
      </c>
      <c r="T8" s="17">
        <f>SUM(R8:S8)</f>
        <v>11833.36</v>
      </c>
      <c r="U8" s="34">
        <f>IF(J8&gt;0,$H8,0)</f>
        <v>0</v>
      </c>
      <c r="V8" s="6">
        <f t="shared" ref="V8:AB8" si="5">IF(K8&gt;0,$H8,0)</f>
        <v>0</v>
      </c>
      <c r="W8" s="6">
        <f t="shared" si="5"/>
        <v>0</v>
      </c>
      <c r="X8" s="6">
        <f t="shared" si="5"/>
        <v>0</v>
      </c>
      <c r="Y8" s="6">
        <f t="shared" si="5"/>
        <v>0</v>
      </c>
      <c r="Z8" s="6">
        <f t="shared" si="5"/>
        <v>0</v>
      </c>
      <c r="AA8" s="6">
        <f t="shared" si="5"/>
        <v>0</v>
      </c>
      <c r="AB8" s="6">
        <f t="shared" si="5"/>
        <v>0</v>
      </c>
    </row>
    <row r="9" spans="1:28" x14ac:dyDescent="0.25">
      <c r="A9" s="79" t="s">
        <v>20</v>
      </c>
      <c r="B9" s="79"/>
      <c r="C9" s="90">
        <v>54270.720000000001</v>
      </c>
      <c r="D9" s="90"/>
      <c r="E9" s="5">
        <f t="shared" ref="E9:E59" si="6">SUM(C9:D9)</f>
        <v>54270.720000000001</v>
      </c>
      <c r="F9" s="5">
        <f t="shared" si="2"/>
        <v>0</v>
      </c>
      <c r="G9" s="6">
        <f>E9/LEFT('Step 1. Inputs'!$C$10,2)</f>
        <v>2261.2800000000002</v>
      </c>
      <c r="H9" s="5">
        <f>F9/LEFT('Step 1. Inputs'!$C$10,2)</f>
        <v>0</v>
      </c>
      <c r="I9" s="11">
        <f t="shared" si="3"/>
        <v>2261.2800000000002</v>
      </c>
      <c r="J9" s="6">
        <f t="shared" si="4"/>
        <v>2261.2800000000002</v>
      </c>
      <c r="K9" s="6">
        <f t="shared" si="4"/>
        <v>0</v>
      </c>
      <c r="L9" s="6">
        <f t="shared" si="4"/>
        <v>2261.2800000000002</v>
      </c>
      <c r="M9" s="6">
        <f t="shared" si="4"/>
        <v>0</v>
      </c>
      <c r="N9" s="6">
        <f t="shared" si="4"/>
        <v>2261.2800000000002</v>
      </c>
      <c r="O9" s="6">
        <f t="shared" si="4"/>
        <v>0</v>
      </c>
      <c r="P9" s="6">
        <f t="shared" si="4"/>
        <v>2261.2800000000002</v>
      </c>
      <c r="Q9" s="6">
        <f t="shared" si="4"/>
        <v>0</v>
      </c>
      <c r="R9" s="15">
        <f t="shared" ref="R9:R59" si="7">SUM(J9:Q9)</f>
        <v>9045.1200000000008</v>
      </c>
      <c r="S9" s="16">
        <f t="shared" ref="S9:S59" si="8">IFERROR(R9/I9*-H9,0)</f>
        <v>0</v>
      </c>
      <c r="T9" s="17">
        <f t="shared" ref="T9:T59" si="9">SUM(R9:S9)</f>
        <v>9045.1200000000008</v>
      </c>
      <c r="U9" s="34">
        <f t="shared" ref="U9:U59" si="10">IF(J9&gt;0,$H9,0)</f>
        <v>0</v>
      </c>
      <c r="V9" s="6">
        <f t="shared" ref="V9:V59" si="11">IF(K9&gt;0,$H9,0)</f>
        <v>0</v>
      </c>
      <c r="W9" s="6">
        <f t="shared" ref="W9:W59" si="12">IF(L9&gt;0,$H9,0)</f>
        <v>0</v>
      </c>
      <c r="X9" s="6">
        <f t="shared" ref="X9:X59" si="13">IF(M9&gt;0,$H9,0)</f>
        <v>0</v>
      </c>
      <c r="Y9" s="6">
        <f t="shared" ref="Y9:Y59" si="14">IF(N9&gt;0,$H9,0)</f>
        <v>0</v>
      </c>
      <c r="Z9" s="6">
        <f t="shared" ref="Z9:Z59" si="15">IF(O9&gt;0,$H9,0)</f>
        <v>0</v>
      </c>
      <c r="AA9" s="6">
        <f t="shared" ref="AA9:AA59" si="16">IF(P9&gt;0,$H9,0)</f>
        <v>0</v>
      </c>
      <c r="AB9" s="6">
        <f t="shared" ref="AB9:AB59" si="17">IF(Q9&gt;0,$H9,0)</f>
        <v>0</v>
      </c>
    </row>
    <row r="10" spans="1:28" x14ac:dyDescent="0.25">
      <c r="A10" s="79" t="s">
        <v>19</v>
      </c>
      <c r="B10" s="79"/>
      <c r="C10" s="90">
        <v>112000.08</v>
      </c>
      <c r="D10" s="90">
        <v>5000</v>
      </c>
      <c r="E10" s="5">
        <f t="shared" si="6"/>
        <v>117000.08</v>
      </c>
      <c r="F10" s="5">
        <f t="shared" si="2"/>
        <v>-17000.080000000002</v>
      </c>
      <c r="G10" s="6">
        <f>E10/LEFT('Step 1. Inputs'!$C$10,2)</f>
        <v>4875.0033333333331</v>
      </c>
      <c r="H10" s="5">
        <f>F10/LEFT('Step 1. Inputs'!$C$10,2)</f>
        <v>-708.3366666666667</v>
      </c>
      <c r="I10" s="11">
        <f t="shared" si="3"/>
        <v>4166.6666666666661</v>
      </c>
      <c r="J10" s="6">
        <f t="shared" si="4"/>
        <v>4166.6666666666661</v>
      </c>
      <c r="K10" s="6">
        <f t="shared" si="4"/>
        <v>0</v>
      </c>
      <c r="L10" s="6">
        <f t="shared" si="4"/>
        <v>4166.6666666666661</v>
      </c>
      <c r="M10" s="6">
        <f t="shared" si="4"/>
        <v>0</v>
      </c>
      <c r="N10" s="6">
        <f t="shared" si="4"/>
        <v>4166.6666666666661</v>
      </c>
      <c r="O10" s="6">
        <f t="shared" si="4"/>
        <v>0</v>
      </c>
      <c r="P10" s="6">
        <f t="shared" si="4"/>
        <v>4166.6666666666661</v>
      </c>
      <c r="Q10" s="6">
        <f t="shared" si="4"/>
        <v>0</v>
      </c>
      <c r="R10" s="15">
        <f t="shared" si="7"/>
        <v>16666.666666666664</v>
      </c>
      <c r="S10" s="16">
        <f t="shared" si="8"/>
        <v>2833.3466666666668</v>
      </c>
      <c r="T10" s="17">
        <f t="shared" si="9"/>
        <v>19500.013333333332</v>
      </c>
      <c r="U10" s="34">
        <f t="shared" si="10"/>
        <v>-708.3366666666667</v>
      </c>
      <c r="V10" s="6">
        <f t="shared" si="11"/>
        <v>0</v>
      </c>
      <c r="W10" s="6">
        <f t="shared" si="12"/>
        <v>-708.3366666666667</v>
      </c>
      <c r="X10" s="6">
        <f t="shared" si="13"/>
        <v>0</v>
      </c>
      <c r="Y10" s="6">
        <f t="shared" si="14"/>
        <v>-708.3366666666667</v>
      </c>
      <c r="Z10" s="6">
        <f t="shared" si="15"/>
        <v>0</v>
      </c>
      <c r="AA10" s="6">
        <f t="shared" si="16"/>
        <v>-708.3366666666667</v>
      </c>
      <c r="AB10" s="6">
        <f t="shared" si="17"/>
        <v>0</v>
      </c>
    </row>
    <row r="11" spans="1:28" x14ac:dyDescent="0.25">
      <c r="A11" s="79" t="s">
        <v>20</v>
      </c>
      <c r="B11" s="79"/>
      <c r="C11" s="90">
        <v>95000.16</v>
      </c>
      <c r="D11" s="90">
        <v>15000</v>
      </c>
      <c r="E11" s="5">
        <f t="shared" si="6"/>
        <v>110000.16</v>
      </c>
      <c r="F11" s="5">
        <f t="shared" si="2"/>
        <v>-10000.160000000003</v>
      </c>
      <c r="G11" s="6">
        <f>E11/LEFT('Step 1. Inputs'!$C$10,2)</f>
        <v>4583.34</v>
      </c>
      <c r="H11" s="5">
        <f>F11/LEFT('Step 1. Inputs'!$C$10,2)</f>
        <v>-416.67333333333346</v>
      </c>
      <c r="I11" s="11">
        <f t="shared" si="3"/>
        <v>4166.666666666667</v>
      </c>
      <c r="J11" s="6">
        <f t="shared" si="4"/>
        <v>4166.666666666667</v>
      </c>
      <c r="K11" s="6">
        <f t="shared" si="4"/>
        <v>0</v>
      </c>
      <c r="L11" s="6">
        <f t="shared" si="4"/>
        <v>4166.666666666667</v>
      </c>
      <c r="M11" s="6">
        <f t="shared" si="4"/>
        <v>0</v>
      </c>
      <c r="N11" s="6">
        <f t="shared" si="4"/>
        <v>4166.666666666667</v>
      </c>
      <c r="O11" s="6">
        <f t="shared" si="4"/>
        <v>0</v>
      </c>
      <c r="P11" s="6">
        <f t="shared" si="4"/>
        <v>4166.666666666667</v>
      </c>
      <c r="Q11" s="6">
        <f t="shared" si="4"/>
        <v>0</v>
      </c>
      <c r="R11" s="15">
        <f t="shared" si="7"/>
        <v>16666.666666666668</v>
      </c>
      <c r="S11" s="16">
        <f t="shared" si="8"/>
        <v>1666.6933333333338</v>
      </c>
      <c r="T11" s="17">
        <f t="shared" si="9"/>
        <v>18333.36</v>
      </c>
      <c r="U11" s="34">
        <f t="shared" si="10"/>
        <v>-416.67333333333346</v>
      </c>
      <c r="V11" s="6">
        <f t="shared" si="11"/>
        <v>0</v>
      </c>
      <c r="W11" s="6">
        <f t="shared" si="12"/>
        <v>-416.67333333333346</v>
      </c>
      <c r="X11" s="6">
        <f t="shared" si="13"/>
        <v>0</v>
      </c>
      <c r="Y11" s="6">
        <f t="shared" si="14"/>
        <v>-416.67333333333346</v>
      </c>
      <c r="Z11" s="6">
        <f t="shared" si="15"/>
        <v>0</v>
      </c>
      <c r="AA11" s="6">
        <f t="shared" si="16"/>
        <v>-416.67333333333346</v>
      </c>
      <c r="AB11" s="6">
        <f t="shared" si="17"/>
        <v>0</v>
      </c>
    </row>
    <row r="12" spans="1:28" x14ac:dyDescent="0.25">
      <c r="A12" s="79" t="s">
        <v>19</v>
      </c>
      <c r="B12" s="79"/>
      <c r="C12" s="90">
        <v>59811.839999999997</v>
      </c>
      <c r="D12" s="90"/>
      <c r="E12" s="5">
        <f t="shared" si="6"/>
        <v>59811.839999999997</v>
      </c>
      <c r="F12" s="5">
        <f t="shared" si="2"/>
        <v>0</v>
      </c>
      <c r="G12" s="6">
        <f>E12/LEFT('Step 1. Inputs'!$C$10,2)</f>
        <v>2492.16</v>
      </c>
      <c r="H12" s="5">
        <f>F12/LEFT('Step 1. Inputs'!$C$10,2)</f>
        <v>0</v>
      </c>
      <c r="I12" s="11">
        <f t="shared" si="3"/>
        <v>2492.16</v>
      </c>
      <c r="J12" s="6">
        <f t="shared" si="4"/>
        <v>2492.16</v>
      </c>
      <c r="K12" s="6">
        <f t="shared" si="4"/>
        <v>0</v>
      </c>
      <c r="L12" s="6">
        <f t="shared" si="4"/>
        <v>2492.16</v>
      </c>
      <c r="M12" s="6">
        <f t="shared" si="4"/>
        <v>0</v>
      </c>
      <c r="N12" s="6">
        <f t="shared" si="4"/>
        <v>2492.16</v>
      </c>
      <c r="O12" s="6">
        <f t="shared" si="4"/>
        <v>0</v>
      </c>
      <c r="P12" s="6">
        <f t="shared" si="4"/>
        <v>2492.16</v>
      </c>
      <c r="Q12" s="6">
        <f t="shared" si="4"/>
        <v>0</v>
      </c>
      <c r="R12" s="15">
        <f t="shared" si="7"/>
        <v>9968.64</v>
      </c>
      <c r="S12" s="16">
        <f t="shared" si="8"/>
        <v>0</v>
      </c>
      <c r="T12" s="17">
        <f t="shared" si="9"/>
        <v>9968.64</v>
      </c>
      <c r="U12" s="34">
        <f t="shared" si="10"/>
        <v>0</v>
      </c>
      <c r="V12" s="6">
        <f t="shared" si="11"/>
        <v>0</v>
      </c>
      <c r="W12" s="6">
        <f t="shared" si="12"/>
        <v>0</v>
      </c>
      <c r="X12" s="6">
        <f t="shared" si="13"/>
        <v>0</v>
      </c>
      <c r="Y12" s="6">
        <f t="shared" si="14"/>
        <v>0</v>
      </c>
      <c r="Z12" s="6">
        <f t="shared" si="15"/>
        <v>0</v>
      </c>
      <c r="AA12" s="6">
        <f t="shared" si="16"/>
        <v>0</v>
      </c>
      <c r="AB12" s="6">
        <f t="shared" si="17"/>
        <v>0</v>
      </c>
    </row>
    <row r="13" spans="1:28" x14ac:dyDescent="0.25">
      <c r="A13" s="79" t="s">
        <v>20</v>
      </c>
      <c r="B13" s="79"/>
      <c r="C13" s="90">
        <v>110000.88</v>
      </c>
      <c r="D13" s="90"/>
      <c r="E13" s="5">
        <f t="shared" si="6"/>
        <v>110000.88</v>
      </c>
      <c r="F13" s="5">
        <f t="shared" si="2"/>
        <v>-10000.880000000005</v>
      </c>
      <c r="G13" s="6">
        <f>E13/LEFT('Step 1. Inputs'!$C$10,2)</f>
        <v>4583.37</v>
      </c>
      <c r="H13" s="5">
        <f>F13/LEFT('Step 1. Inputs'!$C$10,2)</f>
        <v>-416.70333333333355</v>
      </c>
      <c r="I13" s="11">
        <f t="shared" si="3"/>
        <v>4166.6666666666661</v>
      </c>
      <c r="J13" s="6">
        <f t="shared" si="4"/>
        <v>4166.6666666666661</v>
      </c>
      <c r="K13" s="6">
        <f t="shared" si="4"/>
        <v>0</v>
      </c>
      <c r="L13" s="6">
        <f t="shared" si="4"/>
        <v>4166.6666666666661</v>
      </c>
      <c r="M13" s="6">
        <f t="shared" si="4"/>
        <v>0</v>
      </c>
      <c r="N13" s="6">
        <f t="shared" si="4"/>
        <v>4166.6666666666661</v>
      </c>
      <c r="O13" s="6">
        <f t="shared" si="4"/>
        <v>0</v>
      </c>
      <c r="P13" s="6">
        <f t="shared" si="4"/>
        <v>4166.6666666666661</v>
      </c>
      <c r="Q13" s="6">
        <f t="shared" si="4"/>
        <v>0</v>
      </c>
      <c r="R13" s="15">
        <f t="shared" si="7"/>
        <v>16666.666666666664</v>
      </c>
      <c r="S13" s="16">
        <f t="shared" si="8"/>
        <v>1666.8133333333342</v>
      </c>
      <c r="T13" s="17">
        <f t="shared" si="9"/>
        <v>18333.48</v>
      </c>
      <c r="U13" s="34">
        <f t="shared" si="10"/>
        <v>-416.70333333333355</v>
      </c>
      <c r="V13" s="6">
        <f t="shared" si="11"/>
        <v>0</v>
      </c>
      <c r="W13" s="6">
        <f t="shared" si="12"/>
        <v>-416.70333333333355</v>
      </c>
      <c r="X13" s="6">
        <f t="shared" si="13"/>
        <v>0</v>
      </c>
      <c r="Y13" s="6">
        <f t="shared" si="14"/>
        <v>-416.70333333333355</v>
      </c>
      <c r="Z13" s="6">
        <f t="shared" si="15"/>
        <v>0</v>
      </c>
      <c r="AA13" s="6">
        <f t="shared" si="16"/>
        <v>-416.70333333333355</v>
      </c>
      <c r="AB13" s="6">
        <f t="shared" si="17"/>
        <v>0</v>
      </c>
    </row>
    <row r="14" spans="1:28" x14ac:dyDescent="0.25">
      <c r="A14" s="79" t="s">
        <v>19</v>
      </c>
      <c r="B14" s="79"/>
      <c r="C14" s="90">
        <v>30000</v>
      </c>
      <c r="D14" s="90"/>
      <c r="E14" s="5">
        <f t="shared" si="6"/>
        <v>30000</v>
      </c>
      <c r="F14" s="5">
        <f t="shared" si="2"/>
        <v>0</v>
      </c>
      <c r="G14" s="6">
        <f>E14/LEFT('Step 1. Inputs'!$C$10,2)</f>
        <v>1250</v>
      </c>
      <c r="H14" s="5">
        <f>F14/LEFT('Step 1. Inputs'!$C$10,2)</f>
        <v>0</v>
      </c>
      <c r="I14" s="11">
        <f t="shared" si="3"/>
        <v>1250</v>
      </c>
      <c r="J14" s="6">
        <f t="shared" si="4"/>
        <v>1250</v>
      </c>
      <c r="K14" s="6">
        <f t="shared" si="4"/>
        <v>0</v>
      </c>
      <c r="L14" s="6">
        <f t="shared" si="4"/>
        <v>1250</v>
      </c>
      <c r="M14" s="6">
        <f t="shared" si="4"/>
        <v>0</v>
      </c>
      <c r="N14" s="6">
        <f t="shared" si="4"/>
        <v>1250</v>
      </c>
      <c r="O14" s="6">
        <f t="shared" si="4"/>
        <v>0</v>
      </c>
      <c r="P14" s="6">
        <f t="shared" si="4"/>
        <v>1250</v>
      </c>
      <c r="Q14" s="6">
        <f t="shared" si="4"/>
        <v>0</v>
      </c>
      <c r="R14" s="15">
        <f t="shared" si="7"/>
        <v>5000</v>
      </c>
      <c r="S14" s="16">
        <f t="shared" si="8"/>
        <v>0</v>
      </c>
      <c r="T14" s="17">
        <f t="shared" si="9"/>
        <v>5000</v>
      </c>
      <c r="U14" s="34">
        <f t="shared" si="10"/>
        <v>0</v>
      </c>
      <c r="V14" s="6">
        <f t="shared" si="11"/>
        <v>0</v>
      </c>
      <c r="W14" s="6">
        <f t="shared" si="12"/>
        <v>0</v>
      </c>
      <c r="X14" s="6">
        <f t="shared" si="13"/>
        <v>0</v>
      </c>
      <c r="Y14" s="6">
        <f t="shared" si="14"/>
        <v>0</v>
      </c>
      <c r="Z14" s="6">
        <f t="shared" si="15"/>
        <v>0</v>
      </c>
      <c r="AA14" s="6">
        <f t="shared" si="16"/>
        <v>0</v>
      </c>
      <c r="AB14" s="6">
        <f t="shared" si="17"/>
        <v>0</v>
      </c>
    </row>
    <row r="15" spans="1:28" x14ac:dyDescent="0.25">
      <c r="A15" s="79" t="s">
        <v>20</v>
      </c>
      <c r="B15" s="79"/>
      <c r="C15" s="90">
        <v>300000</v>
      </c>
      <c r="D15" s="90"/>
      <c r="E15" s="5">
        <f t="shared" si="6"/>
        <v>300000</v>
      </c>
      <c r="F15" s="5">
        <f t="shared" si="2"/>
        <v>-200000</v>
      </c>
      <c r="G15" s="6">
        <f>E15/LEFT('Step 1. Inputs'!$C$10,2)</f>
        <v>12500</v>
      </c>
      <c r="H15" s="5">
        <f>F15/LEFT('Step 1. Inputs'!$C$10,2)</f>
        <v>-8333.3333333333339</v>
      </c>
      <c r="I15" s="11">
        <f t="shared" si="3"/>
        <v>4166.6666666666661</v>
      </c>
      <c r="J15" s="6">
        <f t="shared" si="4"/>
        <v>4166.6666666666661</v>
      </c>
      <c r="K15" s="6">
        <f t="shared" si="4"/>
        <v>0</v>
      </c>
      <c r="L15" s="6">
        <f t="shared" si="4"/>
        <v>4166.6666666666661</v>
      </c>
      <c r="M15" s="6">
        <f t="shared" si="4"/>
        <v>0</v>
      </c>
      <c r="N15" s="6">
        <f t="shared" si="4"/>
        <v>4166.6666666666661</v>
      </c>
      <c r="O15" s="6">
        <f t="shared" si="4"/>
        <v>0</v>
      </c>
      <c r="P15" s="6">
        <f t="shared" si="4"/>
        <v>4166.6666666666661</v>
      </c>
      <c r="Q15" s="6">
        <f t="shared" si="4"/>
        <v>0</v>
      </c>
      <c r="R15" s="15">
        <f t="shared" si="7"/>
        <v>16666.666666666664</v>
      </c>
      <c r="S15" s="16">
        <f t="shared" si="8"/>
        <v>33333.333333333336</v>
      </c>
      <c r="T15" s="17">
        <f t="shared" si="9"/>
        <v>50000</v>
      </c>
      <c r="U15" s="34">
        <f t="shared" si="10"/>
        <v>-8333.3333333333339</v>
      </c>
      <c r="V15" s="6">
        <f t="shared" si="11"/>
        <v>0</v>
      </c>
      <c r="W15" s="6">
        <f t="shared" si="12"/>
        <v>-8333.3333333333339</v>
      </c>
      <c r="X15" s="6">
        <f t="shared" si="13"/>
        <v>0</v>
      </c>
      <c r="Y15" s="6">
        <f t="shared" si="14"/>
        <v>-8333.3333333333339</v>
      </c>
      <c r="Z15" s="6">
        <f t="shared" si="15"/>
        <v>0</v>
      </c>
      <c r="AA15" s="6">
        <f t="shared" si="16"/>
        <v>-8333.3333333333339</v>
      </c>
      <c r="AB15" s="6">
        <f t="shared" si="17"/>
        <v>0</v>
      </c>
    </row>
    <row r="16" spans="1:28" x14ac:dyDescent="0.25">
      <c r="A16" s="79" t="s">
        <v>19</v>
      </c>
      <c r="B16" s="79"/>
      <c r="C16" s="90">
        <v>79500</v>
      </c>
      <c r="D16" s="90"/>
      <c r="E16" s="5">
        <f t="shared" si="6"/>
        <v>79500</v>
      </c>
      <c r="F16" s="5">
        <f t="shared" si="2"/>
        <v>0</v>
      </c>
      <c r="G16" s="6">
        <f>E16/LEFT('Step 1. Inputs'!$C$10,2)</f>
        <v>3312.5</v>
      </c>
      <c r="H16" s="5">
        <f>F16/LEFT('Step 1. Inputs'!$C$10,2)</f>
        <v>0</v>
      </c>
      <c r="I16" s="11">
        <f t="shared" si="3"/>
        <v>3312.5</v>
      </c>
      <c r="J16" s="6">
        <f t="shared" si="4"/>
        <v>3312.5</v>
      </c>
      <c r="K16" s="6">
        <f t="shared" si="4"/>
        <v>0</v>
      </c>
      <c r="L16" s="6">
        <f t="shared" si="4"/>
        <v>3312.5</v>
      </c>
      <c r="M16" s="6">
        <f t="shared" si="4"/>
        <v>0</v>
      </c>
      <c r="N16" s="6">
        <f t="shared" si="4"/>
        <v>3312.5</v>
      </c>
      <c r="O16" s="6">
        <f t="shared" si="4"/>
        <v>0</v>
      </c>
      <c r="P16" s="6">
        <f t="shared" si="4"/>
        <v>3312.5</v>
      </c>
      <c r="Q16" s="6">
        <f t="shared" si="4"/>
        <v>0</v>
      </c>
      <c r="R16" s="15">
        <f t="shared" si="7"/>
        <v>13250</v>
      </c>
      <c r="S16" s="16">
        <f t="shared" si="8"/>
        <v>0</v>
      </c>
      <c r="T16" s="17">
        <f t="shared" si="9"/>
        <v>13250</v>
      </c>
      <c r="U16" s="34">
        <f t="shared" si="10"/>
        <v>0</v>
      </c>
      <c r="V16" s="6">
        <f t="shared" si="11"/>
        <v>0</v>
      </c>
      <c r="W16" s="6">
        <f t="shared" si="12"/>
        <v>0</v>
      </c>
      <c r="X16" s="6">
        <f t="shared" si="13"/>
        <v>0</v>
      </c>
      <c r="Y16" s="6">
        <f t="shared" si="14"/>
        <v>0</v>
      </c>
      <c r="Z16" s="6">
        <f t="shared" si="15"/>
        <v>0</v>
      </c>
      <c r="AA16" s="6">
        <f t="shared" si="16"/>
        <v>0</v>
      </c>
      <c r="AB16" s="6">
        <f t="shared" si="17"/>
        <v>0</v>
      </c>
    </row>
    <row r="17" spans="1:28" x14ac:dyDescent="0.25">
      <c r="A17" s="79" t="s">
        <v>20</v>
      </c>
      <c r="B17" s="79"/>
      <c r="C17" s="90">
        <v>50000</v>
      </c>
      <c r="D17" s="90">
        <v>7500</v>
      </c>
      <c r="E17" s="5">
        <f t="shared" si="6"/>
        <v>57500</v>
      </c>
      <c r="F17" s="5">
        <f t="shared" si="2"/>
        <v>0</v>
      </c>
      <c r="G17" s="6">
        <f>E17/LEFT('Step 1. Inputs'!$C$10,2)</f>
        <v>2395.8333333333335</v>
      </c>
      <c r="H17" s="5">
        <f>F17/LEFT('Step 1. Inputs'!$C$10,2)</f>
        <v>0</v>
      </c>
      <c r="I17" s="11">
        <f t="shared" si="3"/>
        <v>2395.8333333333335</v>
      </c>
      <c r="J17" s="6">
        <f t="shared" si="4"/>
        <v>2395.8333333333335</v>
      </c>
      <c r="K17" s="6">
        <f t="shared" si="4"/>
        <v>0</v>
      </c>
      <c r="L17" s="6">
        <f t="shared" si="4"/>
        <v>2395.8333333333335</v>
      </c>
      <c r="M17" s="6">
        <f t="shared" si="4"/>
        <v>0</v>
      </c>
      <c r="N17" s="6">
        <f t="shared" si="4"/>
        <v>2395.8333333333335</v>
      </c>
      <c r="O17" s="6">
        <f t="shared" si="4"/>
        <v>0</v>
      </c>
      <c r="P17" s="6">
        <f t="shared" si="4"/>
        <v>2395.8333333333335</v>
      </c>
      <c r="Q17" s="6">
        <f t="shared" si="4"/>
        <v>0</v>
      </c>
      <c r="R17" s="15">
        <f t="shared" si="7"/>
        <v>9583.3333333333339</v>
      </c>
      <c r="S17" s="16">
        <f t="shared" si="8"/>
        <v>0</v>
      </c>
      <c r="T17" s="17">
        <f t="shared" si="9"/>
        <v>9583.3333333333339</v>
      </c>
      <c r="U17" s="34">
        <f t="shared" si="10"/>
        <v>0</v>
      </c>
      <c r="V17" s="6">
        <f t="shared" si="11"/>
        <v>0</v>
      </c>
      <c r="W17" s="6">
        <f t="shared" si="12"/>
        <v>0</v>
      </c>
      <c r="X17" s="6">
        <f t="shared" si="13"/>
        <v>0</v>
      </c>
      <c r="Y17" s="6">
        <f t="shared" si="14"/>
        <v>0</v>
      </c>
      <c r="Z17" s="6">
        <f t="shared" si="15"/>
        <v>0</v>
      </c>
      <c r="AA17" s="6">
        <f t="shared" si="16"/>
        <v>0</v>
      </c>
      <c r="AB17" s="6">
        <f t="shared" si="17"/>
        <v>0</v>
      </c>
    </row>
    <row r="18" spans="1:28" x14ac:dyDescent="0.25">
      <c r="A18" s="79" t="s">
        <v>19</v>
      </c>
      <c r="B18" s="79"/>
      <c r="C18" s="90">
        <v>6348</v>
      </c>
      <c r="D18" s="90"/>
      <c r="E18" s="5">
        <f t="shared" si="6"/>
        <v>6348</v>
      </c>
      <c r="F18" s="5">
        <f t="shared" si="2"/>
        <v>0</v>
      </c>
      <c r="G18" s="6">
        <f>E18/LEFT('Step 1. Inputs'!$C$10,2)</f>
        <v>264.5</v>
      </c>
      <c r="H18" s="5">
        <f>F18/LEFT('Step 1. Inputs'!$C$10,2)</f>
        <v>0</v>
      </c>
      <c r="I18" s="11">
        <f t="shared" si="3"/>
        <v>264.5</v>
      </c>
      <c r="J18" s="6">
        <f t="shared" ref="J18:Q27" si="18">IF(J$6="yes",IF($B18&lt;=J$5,$I18,0),0)</f>
        <v>264.5</v>
      </c>
      <c r="K18" s="6">
        <f t="shared" si="18"/>
        <v>0</v>
      </c>
      <c r="L18" s="6">
        <f t="shared" si="18"/>
        <v>264.5</v>
      </c>
      <c r="M18" s="6">
        <f t="shared" si="18"/>
        <v>0</v>
      </c>
      <c r="N18" s="6">
        <f t="shared" si="18"/>
        <v>264.5</v>
      </c>
      <c r="O18" s="6">
        <f t="shared" si="18"/>
        <v>0</v>
      </c>
      <c r="P18" s="6">
        <f t="shared" si="18"/>
        <v>264.5</v>
      </c>
      <c r="Q18" s="6">
        <f t="shared" si="18"/>
        <v>0</v>
      </c>
      <c r="R18" s="15">
        <f t="shared" si="7"/>
        <v>1058</v>
      </c>
      <c r="S18" s="16">
        <f t="shared" si="8"/>
        <v>0</v>
      </c>
      <c r="T18" s="17">
        <f t="shared" si="9"/>
        <v>1058</v>
      </c>
      <c r="U18" s="34">
        <f t="shared" si="10"/>
        <v>0</v>
      </c>
      <c r="V18" s="6">
        <f t="shared" si="11"/>
        <v>0</v>
      </c>
      <c r="W18" s="6">
        <f t="shared" si="12"/>
        <v>0</v>
      </c>
      <c r="X18" s="6">
        <f t="shared" si="13"/>
        <v>0</v>
      </c>
      <c r="Y18" s="6">
        <f t="shared" si="14"/>
        <v>0</v>
      </c>
      <c r="Z18" s="6">
        <f t="shared" si="15"/>
        <v>0</v>
      </c>
      <c r="AA18" s="6">
        <f t="shared" si="16"/>
        <v>0</v>
      </c>
      <c r="AB18" s="6">
        <f t="shared" si="17"/>
        <v>0</v>
      </c>
    </row>
    <row r="19" spans="1:28" x14ac:dyDescent="0.25">
      <c r="A19" s="79" t="s">
        <v>20</v>
      </c>
      <c r="B19" s="79"/>
      <c r="C19" s="90">
        <v>63000</v>
      </c>
      <c r="D19" s="90"/>
      <c r="E19" s="5">
        <f t="shared" si="6"/>
        <v>63000</v>
      </c>
      <c r="F19" s="5">
        <f t="shared" si="2"/>
        <v>0</v>
      </c>
      <c r="G19" s="6">
        <f>E19/LEFT('Step 1. Inputs'!$C$10,2)</f>
        <v>2625</v>
      </c>
      <c r="H19" s="5">
        <f>F19/LEFT('Step 1. Inputs'!$C$10,2)</f>
        <v>0</v>
      </c>
      <c r="I19" s="11">
        <f t="shared" si="3"/>
        <v>2625</v>
      </c>
      <c r="J19" s="6">
        <f t="shared" si="18"/>
        <v>2625</v>
      </c>
      <c r="K19" s="6">
        <f t="shared" si="18"/>
        <v>0</v>
      </c>
      <c r="L19" s="6">
        <f t="shared" si="18"/>
        <v>2625</v>
      </c>
      <c r="M19" s="6">
        <f t="shared" si="18"/>
        <v>0</v>
      </c>
      <c r="N19" s="6">
        <f t="shared" si="18"/>
        <v>2625</v>
      </c>
      <c r="O19" s="6">
        <f t="shared" si="18"/>
        <v>0</v>
      </c>
      <c r="P19" s="6">
        <f t="shared" si="18"/>
        <v>2625</v>
      </c>
      <c r="Q19" s="6">
        <f t="shared" si="18"/>
        <v>0</v>
      </c>
      <c r="R19" s="15">
        <f t="shared" si="7"/>
        <v>10500</v>
      </c>
      <c r="S19" s="16">
        <f t="shared" si="8"/>
        <v>0</v>
      </c>
      <c r="T19" s="17">
        <f t="shared" si="9"/>
        <v>10500</v>
      </c>
      <c r="U19" s="34">
        <f t="shared" si="10"/>
        <v>0</v>
      </c>
      <c r="V19" s="6">
        <f t="shared" si="11"/>
        <v>0</v>
      </c>
      <c r="W19" s="6">
        <f t="shared" si="12"/>
        <v>0</v>
      </c>
      <c r="X19" s="6">
        <f t="shared" si="13"/>
        <v>0</v>
      </c>
      <c r="Y19" s="6">
        <f t="shared" si="14"/>
        <v>0</v>
      </c>
      <c r="Z19" s="6">
        <f t="shared" si="15"/>
        <v>0</v>
      </c>
      <c r="AA19" s="6">
        <f t="shared" si="16"/>
        <v>0</v>
      </c>
      <c r="AB19" s="6">
        <f t="shared" si="17"/>
        <v>0</v>
      </c>
    </row>
    <row r="20" spans="1:28" x14ac:dyDescent="0.25">
      <c r="A20" s="79" t="s">
        <v>19</v>
      </c>
      <c r="B20" s="79"/>
      <c r="C20" s="90">
        <v>30000.239999999998</v>
      </c>
      <c r="D20" s="90"/>
      <c r="E20" s="5">
        <f t="shared" si="6"/>
        <v>30000.239999999998</v>
      </c>
      <c r="F20" s="5">
        <f t="shared" si="2"/>
        <v>0</v>
      </c>
      <c r="G20" s="6">
        <f>E20/LEFT('Step 1. Inputs'!$C$10,2)</f>
        <v>1250.01</v>
      </c>
      <c r="H20" s="5">
        <f>F20/LEFT('Step 1. Inputs'!$C$10,2)</f>
        <v>0</v>
      </c>
      <c r="I20" s="11">
        <f t="shared" si="3"/>
        <v>1250.01</v>
      </c>
      <c r="J20" s="6">
        <f t="shared" si="18"/>
        <v>1250.01</v>
      </c>
      <c r="K20" s="6">
        <f t="shared" si="18"/>
        <v>0</v>
      </c>
      <c r="L20" s="6">
        <f t="shared" si="18"/>
        <v>1250.01</v>
      </c>
      <c r="M20" s="6">
        <f t="shared" si="18"/>
        <v>0</v>
      </c>
      <c r="N20" s="6">
        <f t="shared" si="18"/>
        <v>1250.01</v>
      </c>
      <c r="O20" s="6">
        <f t="shared" si="18"/>
        <v>0</v>
      </c>
      <c r="P20" s="6">
        <f t="shared" si="18"/>
        <v>1250.01</v>
      </c>
      <c r="Q20" s="6">
        <f t="shared" si="18"/>
        <v>0</v>
      </c>
      <c r="R20" s="15">
        <f t="shared" si="7"/>
        <v>5000.04</v>
      </c>
      <c r="S20" s="16">
        <f t="shared" si="8"/>
        <v>0</v>
      </c>
      <c r="T20" s="17">
        <f t="shared" si="9"/>
        <v>5000.04</v>
      </c>
      <c r="U20" s="34">
        <f t="shared" si="10"/>
        <v>0</v>
      </c>
      <c r="V20" s="6">
        <f t="shared" si="11"/>
        <v>0</v>
      </c>
      <c r="W20" s="6">
        <f t="shared" si="12"/>
        <v>0</v>
      </c>
      <c r="X20" s="6">
        <f t="shared" si="13"/>
        <v>0</v>
      </c>
      <c r="Y20" s="6">
        <f t="shared" si="14"/>
        <v>0</v>
      </c>
      <c r="Z20" s="6">
        <f t="shared" si="15"/>
        <v>0</v>
      </c>
      <c r="AA20" s="6">
        <f t="shared" si="16"/>
        <v>0</v>
      </c>
      <c r="AB20" s="6">
        <f t="shared" si="17"/>
        <v>0</v>
      </c>
    </row>
    <row r="21" spans="1:28" x14ac:dyDescent="0.25">
      <c r="A21" s="79" t="s">
        <v>20</v>
      </c>
      <c r="B21" s="79"/>
      <c r="C21" s="90">
        <v>79000.08</v>
      </c>
      <c r="D21" s="90"/>
      <c r="E21" s="5">
        <f t="shared" si="6"/>
        <v>79000.08</v>
      </c>
      <c r="F21" s="5">
        <f t="shared" si="2"/>
        <v>0</v>
      </c>
      <c r="G21" s="6">
        <f>E21/LEFT('Step 1. Inputs'!$C$10,2)</f>
        <v>3291.67</v>
      </c>
      <c r="H21" s="5">
        <f>F21/LEFT('Step 1. Inputs'!$C$10,2)</f>
        <v>0</v>
      </c>
      <c r="I21" s="11">
        <f t="shared" si="3"/>
        <v>3291.67</v>
      </c>
      <c r="J21" s="6">
        <f t="shared" si="18"/>
        <v>3291.67</v>
      </c>
      <c r="K21" s="6">
        <f t="shared" si="18"/>
        <v>0</v>
      </c>
      <c r="L21" s="6">
        <f t="shared" si="18"/>
        <v>3291.67</v>
      </c>
      <c r="M21" s="6">
        <f t="shared" si="18"/>
        <v>0</v>
      </c>
      <c r="N21" s="6">
        <f t="shared" si="18"/>
        <v>3291.67</v>
      </c>
      <c r="O21" s="6">
        <f t="shared" si="18"/>
        <v>0</v>
      </c>
      <c r="P21" s="6">
        <f t="shared" si="18"/>
        <v>3291.67</v>
      </c>
      <c r="Q21" s="6">
        <f t="shared" si="18"/>
        <v>0</v>
      </c>
      <c r="R21" s="15">
        <f t="shared" si="7"/>
        <v>13166.68</v>
      </c>
      <c r="S21" s="16">
        <f t="shared" si="8"/>
        <v>0</v>
      </c>
      <c r="T21" s="17">
        <f t="shared" si="9"/>
        <v>13166.68</v>
      </c>
      <c r="U21" s="34">
        <f t="shared" si="10"/>
        <v>0</v>
      </c>
      <c r="V21" s="6">
        <f t="shared" si="11"/>
        <v>0</v>
      </c>
      <c r="W21" s="6">
        <f t="shared" si="12"/>
        <v>0</v>
      </c>
      <c r="X21" s="6">
        <f t="shared" si="13"/>
        <v>0</v>
      </c>
      <c r="Y21" s="6">
        <f t="shared" si="14"/>
        <v>0</v>
      </c>
      <c r="Z21" s="6">
        <f t="shared" si="15"/>
        <v>0</v>
      </c>
      <c r="AA21" s="6">
        <f t="shared" si="16"/>
        <v>0</v>
      </c>
      <c r="AB21" s="6">
        <f t="shared" si="17"/>
        <v>0</v>
      </c>
    </row>
    <row r="22" spans="1:28" x14ac:dyDescent="0.25">
      <c r="A22" s="79" t="s">
        <v>19</v>
      </c>
      <c r="B22" s="79"/>
      <c r="C22" s="90">
        <v>95000.16</v>
      </c>
      <c r="D22" s="90"/>
      <c r="E22" s="5">
        <f t="shared" si="6"/>
        <v>95000.16</v>
      </c>
      <c r="F22" s="5">
        <f t="shared" si="2"/>
        <v>0</v>
      </c>
      <c r="G22" s="6">
        <f>E22/LEFT('Step 1. Inputs'!$C$10,2)</f>
        <v>3958.34</v>
      </c>
      <c r="H22" s="5">
        <f>F22/LEFT('Step 1. Inputs'!$C$10,2)</f>
        <v>0</v>
      </c>
      <c r="I22" s="11">
        <f t="shared" si="3"/>
        <v>3958.34</v>
      </c>
      <c r="J22" s="6">
        <f t="shared" si="18"/>
        <v>3958.34</v>
      </c>
      <c r="K22" s="6">
        <f t="shared" si="18"/>
        <v>0</v>
      </c>
      <c r="L22" s="6">
        <f t="shared" si="18"/>
        <v>3958.34</v>
      </c>
      <c r="M22" s="6">
        <f t="shared" si="18"/>
        <v>0</v>
      </c>
      <c r="N22" s="6">
        <f t="shared" si="18"/>
        <v>3958.34</v>
      </c>
      <c r="O22" s="6">
        <f t="shared" si="18"/>
        <v>0</v>
      </c>
      <c r="P22" s="6">
        <f t="shared" si="18"/>
        <v>3958.34</v>
      </c>
      <c r="Q22" s="6">
        <f t="shared" si="18"/>
        <v>0</v>
      </c>
      <c r="R22" s="15">
        <f t="shared" si="7"/>
        <v>15833.36</v>
      </c>
      <c r="S22" s="16">
        <f t="shared" si="8"/>
        <v>0</v>
      </c>
      <c r="T22" s="17">
        <f t="shared" si="9"/>
        <v>15833.36</v>
      </c>
      <c r="U22" s="34">
        <f t="shared" si="10"/>
        <v>0</v>
      </c>
      <c r="V22" s="6">
        <f t="shared" si="11"/>
        <v>0</v>
      </c>
      <c r="W22" s="6">
        <f t="shared" si="12"/>
        <v>0</v>
      </c>
      <c r="X22" s="6">
        <f t="shared" si="13"/>
        <v>0</v>
      </c>
      <c r="Y22" s="6">
        <f t="shared" si="14"/>
        <v>0</v>
      </c>
      <c r="Z22" s="6">
        <f t="shared" si="15"/>
        <v>0</v>
      </c>
      <c r="AA22" s="6">
        <f t="shared" si="16"/>
        <v>0</v>
      </c>
      <c r="AB22" s="6">
        <f t="shared" si="17"/>
        <v>0</v>
      </c>
    </row>
    <row r="23" spans="1:28" x14ac:dyDescent="0.25">
      <c r="A23" s="79" t="s">
        <v>20</v>
      </c>
      <c r="B23" s="79"/>
      <c r="C23" s="90">
        <v>130000.08</v>
      </c>
      <c r="D23" s="90"/>
      <c r="E23" s="5">
        <f t="shared" si="6"/>
        <v>130000.08</v>
      </c>
      <c r="F23" s="5">
        <f t="shared" si="2"/>
        <v>-30000.080000000002</v>
      </c>
      <c r="G23" s="6">
        <f>E23/LEFT('Step 1. Inputs'!$C$10,2)</f>
        <v>5416.67</v>
      </c>
      <c r="H23" s="5">
        <f>F23/LEFT('Step 1. Inputs'!$C$10,2)</f>
        <v>-1250.0033333333333</v>
      </c>
      <c r="I23" s="11">
        <f t="shared" si="3"/>
        <v>4166.666666666667</v>
      </c>
      <c r="J23" s="6">
        <f t="shared" si="18"/>
        <v>4166.666666666667</v>
      </c>
      <c r="K23" s="6">
        <f t="shared" si="18"/>
        <v>0</v>
      </c>
      <c r="L23" s="6">
        <f t="shared" si="18"/>
        <v>4166.666666666667</v>
      </c>
      <c r="M23" s="6">
        <f t="shared" si="18"/>
        <v>0</v>
      </c>
      <c r="N23" s="6">
        <f t="shared" si="18"/>
        <v>4166.666666666667</v>
      </c>
      <c r="O23" s="6">
        <f t="shared" si="18"/>
        <v>0</v>
      </c>
      <c r="P23" s="6">
        <f t="shared" si="18"/>
        <v>4166.666666666667</v>
      </c>
      <c r="Q23" s="6">
        <f t="shared" si="18"/>
        <v>0</v>
      </c>
      <c r="R23" s="15">
        <f t="shared" si="7"/>
        <v>16666.666666666668</v>
      </c>
      <c r="S23" s="16">
        <f t="shared" si="8"/>
        <v>5000.0133333333333</v>
      </c>
      <c r="T23" s="17">
        <f t="shared" si="9"/>
        <v>21666.68</v>
      </c>
      <c r="U23" s="34">
        <f t="shared" si="10"/>
        <v>-1250.0033333333333</v>
      </c>
      <c r="V23" s="6">
        <f t="shared" si="11"/>
        <v>0</v>
      </c>
      <c r="W23" s="6">
        <f t="shared" si="12"/>
        <v>-1250.0033333333333</v>
      </c>
      <c r="X23" s="6">
        <f t="shared" si="13"/>
        <v>0</v>
      </c>
      <c r="Y23" s="6">
        <f t="shared" si="14"/>
        <v>-1250.0033333333333</v>
      </c>
      <c r="Z23" s="6">
        <f t="shared" si="15"/>
        <v>0</v>
      </c>
      <c r="AA23" s="6">
        <f t="shared" si="16"/>
        <v>-1250.0033333333333</v>
      </c>
      <c r="AB23" s="6">
        <f t="shared" si="17"/>
        <v>0</v>
      </c>
    </row>
    <row r="24" spans="1:28" x14ac:dyDescent="0.25">
      <c r="A24" s="79" t="s">
        <v>19</v>
      </c>
      <c r="B24" s="79"/>
      <c r="C24" s="90">
        <v>110000.88</v>
      </c>
      <c r="D24" s="90">
        <v>7500</v>
      </c>
      <c r="E24" s="5">
        <f t="shared" si="6"/>
        <v>117500.88</v>
      </c>
      <c r="F24" s="5">
        <f t="shared" si="2"/>
        <v>-17500.880000000005</v>
      </c>
      <c r="G24" s="6">
        <f>E24/LEFT('Step 1. Inputs'!$C$10,2)</f>
        <v>4895.87</v>
      </c>
      <c r="H24" s="5">
        <f>F24/LEFT('Step 1. Inputs'!$C$10,2)</f>
        <v>-729.20333333333349</v>
      </c>
      <c r="I24" s="11">
        <f t="shared" si="3"/>
        <v>4166.6666666666661</v>
      </c>
      <c r="J24" s="6">
        <f t="shared" si="18"/>
        <v>4166.6666666666661</v>
      </c>
      <c r="K24" s="6">
        <f t="shared" si="18"/>
        <v>0</v>
      </c>
      <c r="L24" s="6">
        <f t="shared" si="18"/>
        <v>4166.6666666666661</v>
      </c>
      <c r="M24" s="6">
        <f t="shared" si="18"/>
        <v>0</v>
      </c>
      <c r="N24" s="6">
        <f t="shared" si="18"/>
        <v>4166.6666666666661</v>
      </c>
      <c r="O24" s="6">
        <f t="shared" si="18"/>
        <v>0</v>
      </c>
      <c r="P24" s="6">
        <f t="shared" si="18"/>
        <v>4166.6666666666661</v>
      </c>
      <c r="Q24" s="6">
        <f t="shared" si="18"/>
        <v>0</v>
      </c>
      <c r="R24" s="15">
        <f t="shared" si="7"/>
        <v>16666.666666666664</v>
      </c>
      <c r="S24" s="16">
        <f t="shared" si="8"/>
        <v>2916.813333333334</v>
      </c>
      <c r="T24" s="17">
        <f t="shared" si="9"/>
        <v>19583.48</v>
      </c>
      <c r="U24" s="34">
        <f t="shared" si="10"/>
        <v>-729.20333333333349</v>
      </c>
      <c r="V24" s="6">
        <f t="shared" si="11"/>
        <v>0</v>
      </c>
      <c r="W24" s="6">
        <f t="shared" si="12"/>
        <v>-729.20333333333349</v>
      </c>
      <c r="X24" s="6">
        <f t="shared" si="13"/>
        <v>0</v>
      </c>
      <c r="Y24" s="6">
        <f t="shared" si="14"/>
        <v>-729.20333333333349</v>
      </c>
      <c r="Z24" s="6">
        <f t="shared" si="15"/>
        <v>0</v>
      </c>
      <c r="AA24" s="6">
        <f t="shared" si="16"/>
        <v>-729.20333333333349</v>
      </c>
      <c r="AB24" s="6">
        <f t="shared" si="17"/>
        <v>0</v>
      </c>
    </row>
    <row r="25" spans="1:28" x14ac:dyDescent="0.25">
      <c r="A25" s="79" t="s">
        <v>20</v>
      </c>
      <c r="B25" s="79"/>
      <c r="C25" s="90">
        <v>157500.24</v>
      </c>
      <c r="D25" s="90">
        <v>7500</v>
      </c>
      <c r="E25" s="5">
        <f t="shared" si="6"/>
        <v>165000.24</v>
      </c>
      <c r="F25" s="5">
        <f t="shared" si="2"/>
        <v>-65000.239999999991</v>
      </c>
      <c r="G25" s="6">
        <f>E25/LEFT('Step 1. Inputs'!$C$10,2)</f>
        <v>6875.0099999999993</v>
      </c>
      <c r="H25" s="5">
        <f>F25/LEFT('Step 1. Inputs'!$C$10,2)</f>
        <v>-2708.3433333333328</v>
      </c>
      <c r="I25" s="11">
        <f t="shared" si="3"/>
        <v>4166.6666666666661</v>
      </c>
      <c r="J25" s="6">
        <f t="shared" si="18"/>
        <v>4166.6666666666661</v>
      </c>
      <c r="K25" s="6">
        <f t="shared" si="18"/>
        <v>0</v>
      </c>
      <c r="L25" s="6">
        <f t="shared" si="18"/>
        <v>4166.6666666666661</v>
      </c>
      <c r="M25" s="6">
        <f t="shared" si="18"/>
        <v>0</v>
      </c>
      <c r="N25" s="6">
        <f t="shared" si="18"/>
        <v>4166.6666666666661</v>
      </c>
      <c r="O25" s="6">
        <f t="shared" si="18"/>
        <v>0</v>
      </c>
      <c r="P25" s="6">
        <f t="shared" si="18"/>
        <v>4166.6666666666661</v>
      </c>
      <c r="Q25" s="6">
        <f t="shared" si="18"/>
        <v>0</v>
      </c>
      <c r="R25" s="15">
        <f t="shared" si="7"/>
        <v>16666.666666666664</v>
      </c>
      <c r="S25" s="16">
        <f t="shared" si="8"/>
        <v>10833.373333333331</v>
      </c>
      <c r="T25" s="17">
        <f t="shared" si="9"/>
        <v>27500.039999999994</v>
      </c>
      <c r="U25" s="34">
        <f t="shared" si="10"/>
        <v>-2708.3433333333328</v>
      </c>
      <c r="V25" s="6">
        <f t="shared" si="11"/>
        <v>0</v>
      </c>
      <c r="W25" s="6">
        <f t="shared" si="12"/>
        <v>-2708.3433333333328</v>
      </c>
      <c r="X25" s="6">
        <f t="shared" si="13"/>
        <v>0</v>
      </c>
      <c r="Y25" s="6">
        <f t="shared" si="14"/>
        <v>-2708.3433333333328</v>
      </c>
      <c r="Z25" s="6">
        <f t="shared" si="15"/>
        <v>0</v>
      </c>
      <c r="AA25" s="6">
        <f t="shared" si="16"/>
        <v>-2708.3433333333328</v>
      </c>
      <c r="AB25" s="6">
        <f t="shared" si="17"/>
        <v>0</v>
      </c>
    </row>
    <row r="26" spans="1:28" x14ac:dyDescent="0.25">
      <c r="A26" s="79" t="s">
        <v>19</v>
      </c>
      <c r="B26" s="79"/>
      <c r="C26" s="90">
        <v>95000.16</v>
      </c>
      <c r="D26" s="90"/>
      <c r="E26" s="5">
        <f t="shared" si="6"/>
        <v>95000.16</v>
      </c>
      <c r="F26" s="5">
        <f t="shared" si="2"/>
        <v>0</v>
      </c>
      <c r="G26" s="6">
        <f>E26/LEFT('Step 1. Inputs'!$C$10,2)</f>
        <v>3958.34</v>
      </c>
      <c r="H26" s="5">
        <f>F26/LEFT('Step 1. Inputs'!$C$10,2)</f>
        <v>0</v>
      </c>
      <c r="I26" s="11">
        <f t="shared" si="3"/>
        <v>3958.34</v>
      </c>
      <c r="J26" s="6">
        <f t="shared" si="18"/>
        <v>3958.34</v>
      </c>
      <c r="K26" s="6">
        <f t="shared" si="18"/>
        <v>0</v>
      </c>
      <c r="L26" s="6">
        <f t="shared" si="18"/>
        <v>3958.34</v>
      </c>
      <c r="M26" s="6">
        <f t="shared" si="18"/>
        <v>0</v>
      </c>
      <c r="N26" s="6">
        <f t="shared" si="18"/>
        <v>3958.34</v>
      </c>
      <c r="O26" s="6">
        <f t="shared" si="18"/>
        <v>0</v>
      </c>
      <c r="P26" s="6">
        <f t="shared" si="18"/>
        <v>3958.34</v>
      </c>
      <c r="Q26" s="6">
        <f t="shared" si="18"/>
        <v>0</v>
      </c>
      <c r="R26" s="15">
        <f t="shared" si="7"/>
        <v>15833.36</v>
      </c>
      <c r="S26" s="16">
        <f t="shared" si="8"/>
        <v>0</v>
      </c>
      <c r="T26" s="17">
        <f t="shared" si="9"/>
        <v>15833.36</v>
      </c>
      <c r="U26" s="34">
        <f t="shared" si="10"/>
        <v>0</v>
      </c>
      <c r="V26" s="6">
        <f t="shared" si="11"/>
        <v>0</v>
      </c>
      <c r="W26" s="6">
        <f t="shared" si="12"/>
        <v>0</v>
      </c>
      <c r="X26" s="6">
        <f t="shared" si="13"/>
        <v>0</v>
      </c>
      <c r="Y26" s="6">
        <f t="shared" si="14"/>
        <v>0</v>
      </c>
      <c r="Z26" s="6">
        <f t="shared" si="15"/>
        <v>0</v>
      </c>
      <c r="AA26" s="6">
        <f t="shared" si="16"/>
        <v>0</v>
      </c>
      <c r="AB26" s="6">
        <f t="shared" si="17"/>
        <v>0</v>
      </c>
    </row>
    <row r="27" spans="1:28" x14ac:dyDescent="0.25">
      <c r="A27" s="79" t="s">
        <v>20</v>
      </c>
      <c r="B27" s="79"/>
      <c r="C27" s="90">
        <v>175000.08000000002</v>
      </c>
      <c r="D27" s="90">
        <v>30000</v>
      </c>
      <c r="E27" s="5">
        <f t="shared" si="6"/>
        <v>205000.08000000002</v>
      </c>
      <c r="F27" s="5">
        <f t="shared" si="2"/>
        <v>-105000.08000000002</v>
      </c>
      <c r="G27" s="6">
        <f>E27/LEFT('Step 1. Inputs'!$C$10,2)</f>
        <v>8541.67</v>
      </c>
      <c r="H27" s="5">
        <f>F27/LEFT('Step 1. Inputs'!$C$10,2)</f>
        <v>-4375.003333333334</v>
      </c>
      <c r="I27" s="11">
        <f t="shared" si="3"/>
        <v>4166.6666666666661</v>
      </c>
      <c r="J27" s="6">
        <f t="shared" si="18"/>
        <v>4166.6666666666661</v>
      </c>
      <c r="K27" s="6">
        <f t="shared" si="18"/>
        <v>0</v>
      </c>
      <c r="L27" s="6">
        <f t="shared" si="18"/>
        <v>4166.6666666666661</v>
      </c>
      <c r="M27" s="6">
        <f t="shared" si="18"/>
        <v>0</v>
      </c>
      <c r="N27" s="6">
        <f t="shared" si="18"/>
        <v>4166.6666666666661</v>
      </c>
      <c r="O27" s="6">
        <f t="shared" si="18"/>
        <v>0</v>
      </c>
      <c r="P27" s="6">
        <f t="shared" si="18"/>
        <v>4166.6666666666661</v>
      </c>
      <c r="Q27" s="6">
        <f t="shared" si="18"/>
        <v>0</v>
      </c>
      <c r="R27" s="15">
        <f t="shared" si="7"/>
        <v>16666.666666666664</v>
      </c>
      <c r="S27" s="16">
        <f t="shared" si="8"/>
        <v>17500.013333333336</v>
      </c>
      <c r="T27" s="17">
        <f t="shared" si="9"/>
        <v>34166.68</v>
      </c>
      <c r="U27" s="34">
        <f t="shared" si="10"/>
        <v>-4375.003333333334</v>
      </c>
      <c r="V27" s="6">
        <f t="shared" si="11"/>
        <v>0</v>
      </c>
      <c r="W27" s="6">
        <f t="shared" si="12"/>
        <v>-4375.003333333334</v>
      </c>
      <c r="X27" s="6">
        <f t="shared" si="13"/>
        <v>0</v>
      </c>
      <c r="Y27" s="6">
        <f t="shared" si="14"/>
        <v>-4375.003333333334</v>
      </c>
      <c r="Z27" s="6">
        <f t="shared" si="15"/>
        <v>0</v>
      </c>
      <c r="AA27" s="6">
        <f t="shared" si="16"/>
        <v>-4375.003333333334</v>
      </c>
      <c r="AB27" s="6">
        <f t="shared" si="17"/>
        <v>0</v>
      </c>
    </row>
    <row r="28" spans="1:28" x14ac:dyDescent="0.25">
      <c r="A28" s="79" t="s">
        <v>21</v>
      </c>
      <c r="B28" s="91">
        <v>43951</v>
      </c>
      <c r="C28" s="90">
        <v>50000</v>
      </c>
      <c r="D28" s="90"/>
      <c r="E28" s="5">
        <f t="shared" si="6"/>
        <v>50000</v>
      </c>
      <c r="F28" s="5">
        <f t="shared" si="2"/>
        <v>0</v>
      </c>
      <c r="G28" s="6">
        <f>E28/LEFT('Step 1. Inputs'!$C$10,2)</f>
        <v>2083.3333333333335</v>
      </c>
      <c r="H28" s="5">
        <f>F28/LEFT('Step 1. Inputs'!$C$10,2)</f>
        <v>0</v>
      </c>
      <c r="I28" s="11">
        <f t="shared" si="3"/>
        <v>2083.3333333333335</v>
      </c>
      <c r="J28" s="6">
        <f t="shared" ref="J28:Q37" si="19">IF(J$6="yes",IF($B28&lt;=J$5,$I28,0),0)</f>
        <v>2083.3333333333335</v>
      </c>
      <c r="K28" s="6">
        <f t="shared" si="19"/>
        <v>0</v>
      </c>
      <c r="L28" s="6">
        <f t="shared" si="19"/>
        <v>2083.3333333333335</v>
      </c>
      <c r="M28" s="6">
        <f t="shared" si="19"/>
        <v>0</v>
      </c>
      <c r="N28" s="6">
        <f t="shared" si="19"/>
        <v>2083.3333333333335</v>
      </c>
      <c r="O28" s="6">
        <f t="shared" si="19"/>
        <v>0</v>
      </c>
      <c r="P28" s="6">
        <f t="shared" si="19"/>
        <v>2083.3333333333335</v>
      </c>
      <c r="Q28" s="6">
        <f t="shared" si="19"/>
        <v>0</v>
      </c>
      <c r="R28" s="15">
        <f t="shared" si="7"/>
        <v>8333.3333333333339</v>
      </c>
      <c r="S28" s="16">
        <f t="shared" si="8"/>
        <v>0</v>
      </c>
      <c r="T28" s="17">
        <f t="shared" si="9"/>
        <v>8333.3333333333339</v>
      </c>
      <c r="U28" s="34">
        <f t="shared" si="10"/>
        <v>0</v>
      </c>
      <c r="V28" s="6">
        <f t="shared" si="11"/>
        <v>0</v>
      </c>
      <c r="W28" s="6">
        <f t="shared" si="12"/>
        <v>0</v>
      </c>
      <c r="X28" s="6">
        <f t="shared" si="13"/>
        <v>0</v>
      </c>
      <c r="Y28" s="6">
        <f t="shared" si="14"/>
        <v>0</v>
      </c>
      <c r="Z28" s="6">
        <f t="shared" si="15"/>
        <v>0</v>
      </c>
      <c r="AA28" s="6">
        <f t="shared" si="16"/>
        <v>0</v>
      </c>
      <c r="AB28" s="6">
        <f t="shared" si="17"/>
        <v>0</v>
      </c>
    </row>
    <row r="29" spans="1:28" x14ac:dyDescent="0.25">
      <c r="A29" s="79" t="s">
        <v>22</v>
      </c>
      <c r="B29" s="91">
        <v>43961</v>
      </c>
      <c r="C29" s="90">
        <v>150000</v>
      </c>
      <c r="D29" s="90"/>
      <c r="E29" s="5">
        <f t="shared" si="6"/>
        <v>150000</v>
      </c>
      <c r="F29" s="5">
        <f t="shared" si="2"/>
        <v>-50000</v>
      </c>
      <c r="G29" s="6">
        <f>E29/LEFT('Step 1. Inputs'!$C$10,2)</f>
        <v>6250</v>
      </c>
      <c r="H29" s="5">
        <f>F29/LEFT('Step 1. Inputs'!$C$10,2)</f>
        <v>-2083.3333333333335</v>
      </c>
      <c r="I29" s="11">
        <f t="shared" si="3"/>
        <v>4166.6666666666661</v>
      </c>
      <c r="J29" s="6">
        <f t="shared" si="19"/>
        <v>0</v>
      </c>
      <c r="K29" s="6">
        <f t="shared" si="19"/>
        <v>0</v>
      </c>
      <c r="L29" s="6">
        <f t="shared" si="19"/>
        <v>4166.6666666666661</v>
      </c>
      <c r="M29" s="6">
        <f t="shared" si="19"/>
        <v>0</v>
      </c>
      <c r="N29" s="6">
        <f t="shared" si="19"/>
        <v>4166.6666666666661</v>
      </c>
      <c r="O29" s="6">
        <f t="shared" si="19"/>
        <v>0</v>
      </c>
      <c r="P29" s="6">
        <f t="shared" si="19"/>
        <v>4166.6666666666661</v>
      </c>
      <c r="Q29" s="6">
        <f t="shared" si="19"/>
        <v>0</v>
      </c>
      <c r="R29" s="15">
        <f t="shared" si="7"/>
        <v>12499.999999999998</v>
      </c>
      <c r="S29" s="16">
        <f t="shared" si="8"/>
        <v>6250</v>
      </c>
      <c r="T29" s="17">
        <f t="shared" si="9"/>
        <v>18750</v>
      </c>
      <c r="U29" s="34">
        <f t="shared" si="10"/>
        <v>0</v>
      </c>
      <c r="V29" s="6">
        <f t="shared" si="11"/>
        <v>0</v>
      </c>
      <c r="W29" s="6">
        <f t="shared" si="12"/>
        <v>-2083.3333333333335</v>
      </c>
      <c r="X29" s="6">
        <f t="shared" si="13"/>
        <v>0</v>
      </c>
      <c r="Y29" s="6">
        <f t="shared" si="14"/>
        <v>-2083.3333333333335</v>
      </c>
      <c r="Z29" s="6">
        <f t="shared" si="15"/>
        <v>0</v>
      </c>
      <c r="AA29" s="6">
        <f t="shared" si="16"/>
        <v>-2083.3333333333335</v>
      </c>
      <c r="AB29" s="6">
        <f t="shared" si="17"/>
        <v>0</v>
      </c>
    </row>
    <row r="30" spans="1:28" x14ac:dyDescent="0.25">
      <c r="A30" s="79" t="s">
        <v>23</v>
      </c>
      <c r="B30" s="91">
        <v>43980</v>
      </c>
      <c r="C30" s="90">
        <v>75000</v>
      </c>
      <c r="D30" s="90"/>
      <c r="E30" s="5">
        <f t="shared" si="6"/>
        <v>75000</v>
      </c>
      <c r="F30" s="5">
        <f t="shared" si="2"/>
        <v>0</v>
      </c>
      <c r="G30" s="6">
        <f>E30/LEFT('Step 1. Inputs'!$C$10,2)</f>
        <v>3125</v>
      </c>
      <c r="H30" s="5">
        <f>F30/LEFT('Step 1. Inputs'!$C$10,2)</f>
        <v>0</v>
      </c>
      <c r="I30" s="11">
        <f t="shared" si="3"/>
        <v>3125</v>
      </c>
      <c r="J30" s="6">
        <f t="shared" si="19"/>
        <v>0</v>
      </c>
      <c r="K30" s="6">
        <f t="shared" si="19"/>
        <v>0</v>
      </c>
      <c r="L30" s="6">
        <f t="shared" si="19"/>
        <v>0</v>
      </c>
      <c r="M30" s="6">
        <f t="shared" si="19"/>
        <v>0</v>
      </c>
      <c r="N30" s="6">
        <f t="shared" si="19"/>
        <v>3125</v>
      </c>
      <c r="O30" s="6">
        <f t="shared" si="19"/>
        <v>0</v>
      </c>
      <c r="P30" s="6">
        <f t="shared" si="19"/>
        <v>3125</v>
      </c>
      <c r="Q30" s="6">
        <f t="shared" si="19"/>
        <v>0</v>
      </c>
      <c r="R30" s="15">
        <f t="shared" si="7"/>
        <v>6250</v>
      </c>
      <c r="S30" s="16">
        <f t="shared" si="8"/>
        <v>0</v>
      </c>
      <c r="T30" s="17">
        <f t="shared" si="9"/>
        <v>6250</v>
      </c>
      <c r="U30" s="34">
        <f t="shared" si="10"/>
        <v>0</v>
      </c>
      <c r="V30" s="6">
        <f t="shared" si="11"/>
        <v>0</v>
      </c>
      <c r="W30" s="6">
        <f t="shared" si="12"/>
        <v>0</v>
      </c>
      <c r="X30" s="6">
        <f t="shared" si="13"/>
        <v>0</v>
      </c>
      <c r="Y30" s="6">
        <f t="shared" si="14"/>
        <v>0</v>
      </c>
      <c r="Z30" s="6">
        <f t="shared" si="15"/>
        <v>0</v>
      </c>
      <c r="AA30" s="6">
        <f t="shared" si="16"/>
        <v>0</v>
      </c>
      <c r="AB30" s="6">
        <f t="shared" si="17"/>
        <v>0</v>
      </c>
    </row>
    <row r="31" spans="1:28" x14ac:dyDescent="0.25">
      <c r="A31" s="79" t="s">
        <v>24</v>
      </c>
      <c r="B31" s="79"/>
      <c r="C31" s="90"/>
      <c r="D31" s="90"/>
      <c r="E31" s="5">
        <f t="shared" si="6"/>
        <v>0</v>
      </c>
      <c r="F31" s="5">
        <f t="shared" si="2"/>
        <v>0</v>
      </c>
      <c r="G31" s="6">
        <f>E31/LEFT('Step 1. Inputs'!$C$10,2)</f>
        <v>0</v>
      </c>
      <c r="H31" s="5">
        <f>F31/LEFT('Step 1. Inputs'!$C$10,2)</f>
        <v>0</v>
      </c>
      <c r="I31" s="11">
        <f t="shared" si="3"/>
        <v>0</v>
      </c>
      <c r="J31" s="6">
        <f t="shared" si="19"/>
        <v>0</v>
      </c>
      <c r="K31" s="6">
        <f t="shared" si="19"/>
        <v>0</v>
      </c>
      <c r="L31" s="6">
        <f t="shared" si="19"/>
        <v>0</v>
      </c>
      <c r="M31" s="6">
        <f t="shared" si="19"/>
        <v>0</v>
      </c>
      <c r="N31" s="6">
        <f t="shared" si="19"/>
        <v>0</v>
      </c>
      <c r="O31" s="6">
        <f t="shared" si="19"/>
        <v>0</v>
      </c>
      <c r="P31" s="6">
        <f t="shared" si="19"/>
        <v>0</v>
      </c>
      <c r="Q31" s="6">
        <f t="shared" si="19"/>
        <v>0</v>
      </c>
      <c r="R31" s="15">
        <f t="shared" si="7"/>
        <v>0</v>
      </c>
      <c r="S31" s="16">
        <f t="shared" si="8"/>
        <v>0</v>
      </c>
      <c r="T31" s="17">
        <f t="shared" si="9"/>
        <v>0</v>
      </c>
      <c r="U31" s="34">
        <f t="shared" si="10"/>
        <v>0</v>
      </c>
      <c r="V31" s="6">
        <f t="shared" si="11"/>
        <v>0</v>
      </c>
      <c r="W31" s="6">
        <f t="shared" si="12"/>
        <v>0</v>
      </c>
      <c r="X31" s="6">
        <f t="shared" si="13"/>
        <v>0</v>
      </c>
      <c r="Y31" s="6">
        <f t="shared" si="14"/>
        <v>0</v>
      </c>
      <c r="Z31" s="6">
        <f t="shared" si="15"/>
        <v>0</v>
      </c>
      <c r="AA31" s="6">
        <f t="shared" si="16"/>
        <v>0</v>
      </c>
      <c r="AB31" s="6">
        <f t="shared" si="17"/>
        <v>0</v>
      </c>
    </row>
    <row r="32" spans="1:28" x14ac:dyDescent="0.25">
      <c r="A32" s="79" t="s">
        <v>25</v>
      </c>
      <c r="B32" s="79"/>
      <c r="C32" s="90"/>
      <c r="D32" s="90"/>
      <c r="E32" s="5">
        <f t="shared" si="6"/>
        <v>0</v>
      </c>
      <c r="F32" s="5">
        <f t="shared" si="2"/>
        <v>0</v>
      </c>
      <c r="G32" s="6">
        <f>E32/LEFT('Step 1. Inputs'!$C$10,2)</f>
        <v>0</v>
      </c>
      <c r="H32" s="5">
        <f>F32/LEFT('Step 1. Inputs'!$C$10,2)</f>
        <v>0</v>
      </c>
      <c r="I32" s="11">
        <f t="shared" si="3"/>
        <v>0</v>
      </c>
      <c r="J32" s="6">
        <f t="shared" si="19"/>
        <v>0</v>
      </c>
      <c r="K32" s="6">
        <f t="shared" si="19"/>
        <v>0</v>
      </c>
      <c r="L32" s="6">
        <f t="shared" si="19"/>
        <v>0</v>
      </c>
      <c r="M32" s="6">
        <f t="shared" si="19"/>
        <v>0</v>
      </c>
      <c r="N32" s="6">
        <f t="shared" si="19"/>
        <v>0</v>
      </c>
      <c r="O32" s="6">
        <f t="shared" si="19"/>
        <v>0</v>
      </c>
      <c r="P32" s="6">
        <f t="shared" si="19"/>
        <v>0</v>
      </c>
      <c r="Q32" s="6">
        <f t="shared" si="19"/>
        <v>0</v>
      </c>
      <c r="R32" s="15">
        <f t="shared" si="7"/>
        <v>0</v>
      </c>
      <c r="S32" s="16">
        <f t="shared" si="8"/>
        <v>0</v>
      </c>
      <c r="T32" s="17">
        <f t="shared" si="9"/>
        <v>0</v>
      </c>
      <c r="U32" s="34">
        <f t="shared" si="10"/>
        <v>0</v>
      </c>
      <c r="V32" s="6">
        <f t="shared" si="11"/>
        <v>0</v>
      </c>
      <c r="W32" s="6">
        <f t="shared" si="12"/>
        <v>0</v>
      </c>
      <c r="X32" s="6">
        <f t="shared" si="13"/>
        <v>0</v>
      </c>
      <c r="Y32" s="6">
        <f t="shared" si="14"/>
        <v>0</v>
      </c>
      <c r="Z32" s="6">
        <f t="shared" si="15"/>
        <v>0</v>
      </c>
      <c r="AA32" s="6">
        <f t="shared" si="16"/>
        <v>0</v>
      </c>
      <c r="AB32" s="6">
        <f t="shared" si="17"/>
        <v>0</v>
      </c>
    </row>
    <row r="33" spans="1:28" x14ac:dyDescent="0.25">
      <c r="A33" s="79" t="s">
        <v>26</v>
      </c>
      <c r="B33" s="79"/>
      <c r="C33" s="90"/>
      <c r="D33" s="90"/>
      <c r="E33" s="5">
        <f t="shared" si="6"/>
        <v>0</v>
      </c>
      <c r="F33" s="5">
        <f t="shared" si="2"/>
        <v>0</v>
      </c>
      <c r="G33" s="6">
        <f>E33/LEFT('Step 1. Inputs'!$C$10,2)</f>
        <v>0</v>
      </c>
      <c r="H33" s="5">
        <f>F33/LEFT('Step 1. Inputs'!$C$10,2)</f>
        <v>0</v>
      </c>
      <c r="I33" s="11">
        <f t="shared" si="3"/>
        <v>0</v>
      </c>
      <c r="J33" s="6">
        <f t="shared" si="19"/>
        <v>0</v>
      </c>
      <c r="K33" s="6">
        <f t="shared" si="19"/>
        <v>0</v>
      </c>
      <c r="L33" s="6">
        <f t="shared" si="19"/>
        <v>0</v>
      </c>
      <c r="M33" s="6">
        <f t="shared" si="19"/>
        <v>0</v>
      </c>
      <c r="N33" s="6">
        <f t="shared" si="19"/>
        <v>0</v>
      </c>
      <c r="O33" s="6">
        <f t="shared" si="19"/>
        <v>0</v>
      </c>
      <c r="P33" s="6">
        <f t="shared" si="19"/>
        <v>0</v>
      </c>
      <c r="Q33" s="6">
        <f t="shared" si="19"/>
        <v>0</v>
      </c>
      <c r="R33" s="15">
        <f t="shared" si="7"/>
        <v>0</v>
      </c>
      <c r="S33" s="16">
        <f t="shared" si="8"/>
        <v>0</v>
      </c>
      <c r="T33" s="17">
        <f t="shared" si="9"/>
        <v>0</v>
      </c>
      <c r="U33" s="34">
        <f t="shared" si="10"/>
        <v>0</v>
      </c>
      <c r="V33" s="6">
        <f t="shared" si="11"/>
        <v>0</v>
      </c>
      <c r="W33" s="6">
        <f t="shared" si="12"/>
        <v>0</v>
      </c>
      <c r="X33" s="6">
        <f t="shared" si="13"/>
        <v>0</v>
      </c>
      <c r="Y33" s="6">
        <f t="shared" si="14"/>
        <v>0</v>
      </c>
      <c r="Z33" s="6">
        <f t="shared" si="15"/>
        <v>0</v>
      </c>
      <c r="AA33" s="6">
        <f t="shared" si="16"/>
        <v>0</v>
      </c>
      <c r="AB33" s="6">
        <f t="shared" si="17"/>
        <v>0</v>
      </c>
    </row>
    <row r="34" spans="1:28" x14ac:dyDescent="0.25">
      <c r="A34" s="79" t="s">
        <v>27</v>
      </c>
      <c r="B34" s="79"/>
      <c r="C34" s="90"/>
      <c r="D34" s="90"/>
      <c r="E34" s="5">
        <f t="shared" si="6"/>
        <v>0</v>
      </c>
      <c r="F34" s="5">
        <f t="shared" si="2"/>
        <v>0</v>
      </c>
      <c r="G34" s="6">
        <f>E34/LEFT('Step 1. Inputs'!$C$10,2)</f>
        <v>0</v>
      </c>
      <c r="H34" s="5">
        <f>F34/LEFT('Step 1. Inputs'!$C$10,2)</f>
        <v>0</v>
      </c>
      <c r="I34" s="11">
        <f t="shared" si="3"/>
        <v>0</v>
      </c>
      <c r="J34" s="6">
        <f t="shared" si="19"/>
        <v>0</v>
      </c>
      <c r="K34" s="6">
        <f t="shared" si="19"/>
        <v>0</v>
      </c>
      <c r="L34" s="6">
        <f t="shared" si="19"/>
        <v>0</v>
      </c>
      <c r="M34" s="6">
        <f t="shared" si="19"/>
        <v>0</v>
      </c>
      <c r="N34" s="6">
        <f t="shared" si="19"/>
        <v>0</v>
      </c>
      <c r="O34" s="6">
        <f t="shared" si="19"/>
        <v>0</v>
      </c>
      <c r="P34" s="6">
        <f t="shared" si="19"/>
        <v>0</v>
      </c>
      <c r="Q34" s="6">
        <f t="shared" si="19"/>
        <v>0</v>
      </c>
      <c r="R34" s="15">
        <f t="shared" si="7"/>
        <v>0</v>
      </c>
      <c r="S34" s="16">
        <f t="shared" si="8"/>
        <v>0</v>
      </c>
      <c r="T34" s="17">
        <f t="shared" si="9"/>
        <v>0</v>
      </c>
      <c r="U34" s="34">
        <f t="shared" si="10"/>
        <v>0</v>
      </c>
      <c r="V34" s="6">
        <f t="shared" si="11"/>
        <v>0</v>
      </c>
      <c r="W34" s="6">
        <f t="shared" si="12"/>
        <v>0</v>
      </c>
      <c r="X34" s="6">
        <f t="shared" si="13"/>
        <v>0</v>
      </c>
      <c r="Y34" s="6">
        <f t="shared" si="14"/>
        <v>0</v>
      </c>
      <c r="Z34" s="6">
        <f t="shared" si="15"/>
        <v>0</v>
      </c>
      <c r="AA34" s="6">
        <f t="shared" si="16"/>
        <v>0</v>
      </c>
      <c r="AB34" s="6">
        <f t="shared" si="17"/>
        <v>0</v>
      </c>
    </row>
    <row r="35" spans="1:28" x14ac:dyDescent="0.25">
      <c r="A35" s="79" t="s">
        <v>28</v>
      </c>
      <c r="B35" s="79"/>
      <c r="C35" s="90"/>
      <c r="D35" s="90"/>
      <c r="E35" s="5">
        <f t="shared" si="6"/>
        <v>0</v>
      </c>
      <c r="F35" s="5">
        <f t="shared" si="2"/>
        <v>0</v>
      </c>
      <c r="G35" s="6">
        <f>E35/LEFT('Step 1. Inputs'!$C$10,2)</f>
        <v>0</v>
      </c>
      <c r="H35" s="5">
        <f>F35/LEFT('Step 1. Inputs'!$C$10,2)</f>
        <v>0</v>
      </c>
      <c r="I35" s="11">
        <f t="shared" si="3"/>
        <v>0</v>
      </c>
      <c r="J35" s="6">
        <f t="shared" si="19"/>
        <v>0</v>
      </c>
      <c r="K35" s="6">
        <f t="shared" si="19"/>
        <v>0</v>
      </c>
      <c r="L35" s="6">
        <f t="shared" si="19"/>
        <v>0</v>
      </c>
      <c r="M35" s="6">
        <f t="shared" si="19"/>
        <v>0</v>
      </c>
      <c r="N35" s="6">
        <f t="shared" si="19"/>
        <v>0</v>
      </c>
      <c r="O35" s="6">
        <f t="shared" si="19"/>
        <v>0</v>
      </c>
      <c r="P35" s="6">
        <f t="shared" si="19"/>
        <v>0</v>
      </c>
      <c r="Q35" s="6">
        <f t="shared" si="19"/>
        <v>0</v>
      </c>
      <c r="R35" s="15">
        <f t="shared" si="7"/>
        <v>0</v>
      </c>
      <c r="S35" s="16">
        <f t="shared" si="8"/>
        <v>0</v>
      </c>
      <c r="T35" s="17">
        <f t="shared" si="9"/>
        <v>0</v>
      </c>
      <c r="U35" s="34">
        <f t="shared" si="10"/>
        <v>0</v>
      </c>
      <c r="V35" s="6">
        <f t="shared" si="11"/>
        <v>0</v>
      </c>
      <c r="W35" s="6">
        <f t="shared" si="12"/>
        <v>0</v>
      </c>
      <c r="X35" s="6">
        <f t="shared" si="13"/>
        <v>0</v>
      </c>
      <c r="Y35" s="6">
        <f t="shared" si="14"/>
        <v>0</v>
      </c>
      <c r="Z35" s="6">
        <f t="shared" si="15"/>
        <v>0</v>
      </c>
      <c r="AA35" s="6">
        <f t="shared" si="16"/>
        <v>0</v>
      </c>
      <c r="AB35" s="6">
        <f t="shared" si="17"/>
        <v>0</v>
      </c>
    </row>
    <row r="36" spans="1:28" x14ac:dyDescent="0.25">
      <c r="A36" s="79" t="s">
        <v>29</v>
      </c>
      <c r="B36" s="79"/>
      <c r="C36" s="90"/>
      <c r="D36" s="90"/>
      <c r="E36" s="5">
        <f t="shared" si="6"/>
        <v>0</v>
      </c>
      <c r="F36" s="5">
        <f t="shared" si="2"/>
        <v>0</v>
      </c>
      <c r="G36" s="6">
        <f>E36/LEFT('Step 1. Inputs'!$C$10,2)</f>
        <v>0</v>
      </c>
      <c r="H36" s="5">
        <f>F36/LEFT('Step 1. Inputs'!$C$10,2)</f>
        <v>0</v>
      </c>
      <c r="I36" s="11">
        <f t="shared" si="3"/>
        <v>0</v>
      </c>
      <c r="J36" s="6">
        <f t="shared" si="19"/>
        <v>0</v>
      </c>
      <c r="K36" s="6">
        <f t="shared" si="19"/>
        <v>0</v>
      </c>
      <c r="L36" s="6">
        <f t="shared" si="19"/>
        <v>0</v>
      </c>
      <c r="M36" s="6">
        <f t="shared" si="19"/>
        <v>0</v>
      </c>
      <c r="N36" s="6">
        <f t="shared" si="19"/>
        <v>0</v>
      </c>
      <c r="O36" s="6">
        <f t="shared" si="19"/>
        <v>0</v>
      </c>
      <c r="P36" s="6">
        <f t="shared" si="19"/>
        <v>0</v>
      </c>
      <c r="Q36" s="6">
        <f t="shared" si="19"/>
        <v>0</v>
      </c>
      <c r="R36" s="15">
        <f t="shared" si="7"/>
        <v>0</v>
      </c>
      <c r="S36" s="16">
        <f t="shared" si="8"/>
        <v>0</v>
      </c>
      <c r="T36" s="17">
        <f t="shared" si="9"/>
        <v>0</v>
      </c>
      <c r="U36" s="34">
        <f t="shared" si="10"/>
        <v>0</v>
      </c>
      <c r="V36" s="6">
        <f t="shared" si="11"/>
        <v>0</v>
      </c>
      <c r="W36" s="6">
        <f t="shared" si="12"/>
        <v>0</v>
      </c>
      <c r="X36" s="6">
        <f t="shared" si="13"/>
        <v>0</v>
      </c>
      <c r="Y36" s="6">
        <f t="shared" si="14"/>
        <v>0</v>
      </c>
      <c r="Z36" s="6">
        <f t="shared" si="15"/>
        <v>0</v>
      </c>
      <c r="AA36" s="6">
        <f t="shared" si="16"/>
        <v>0</v>
      </c>
      <c r="AB36" s="6">
        <f t="shared" si="17"/>
        <v>0</v>
      </c>
    </row>
    <row r="37" spans="1:28" x14ac:dyDescent="0.25">
      <c r="A37" s="79" t="s">
        <v>30</v>
      </c>
      <c r="B37" s="79"/>
      <c r="C37" s="90"/>
      <c r="D37" s="90"/>
      <c r="E37" s="5">
        <f t="shared" si="6"/>
        <v>0</v>
      </c>
      <c r="F37" s="5">
        <f t="shared" si="2"/>
        <v>0</v>
      </c>
      <c r="G37" s="6">
        <f>E37/LEFT('Step 1. Inputs'!$C$10,2)</f>
        <v>0</v>
      </c>
      <c r="H37" s="5">
        <f>F37/LEFT('Step 1. Inputs'!$C$10,2)</f>
        <v>0</v>
      </c>
      <c r="I37" s="11">
        <f t="shared" si="3"/>
        <v>0</v>
      </c>
      <c r="J37" s="6">
        <f t="shared" si="19"/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si="19"/>
        <v>0</v>
      </c>
      <c r="O37" s="6">
        <f t="shared" si="19"/>
        <v>0</v>
      </c>
      <c r="P37" s="6">
        <f t="shared" si="19"/>
        <v>0</v>
      </c>
      <c r="Q37" s="6">
        <f t="shared" si="19"/>
        <v>0</v>
      </c>
      <c r="R37" s="15">
        <f t="shared" si="7"/>
        <v>0</v>
      </c>
      <c r="S37" s="16">
        <f t="shared" si="8"/>
        <v>0</v>
      </c>
      <c r="T37" s="17">
        <f t="shared" si="9"/>
        <v>0</v>
      </c>
      <c r="U37" s="34">
        <f t="shared" si="10"/>
        <v>0</v>
      </c>
      <c r="V37" s="6">
        <f t="shared" si="11"/>
        <v>0</v>
      </c>
      <c r="W37" s="6">
        <f t="shared" si="12"/>
        <v>0</v>
      </c>
      <c r="X37" s="6">
        <f t="shared" si="13"/>
        <v>0</v>
      </c>
      <c r="Y37" s="6">
        <f t="shared" si="14"/>
        <v>0</v>
      </c>
      <c r="Z37" s="6">
        <f t="shared" si="15"/>
        <v>0</v>
      </c>
      <c r="AA37" s="6">
        <f t="shared" si="16"/>
        <v>0</v>
      </c>
      <c r="AB37" s="6">
        <f t="shared" si="17"/>
        <v>0</v>
      </c>
    </row>
    <row r="38" spans="1:28" x14ac:dyDescent="0.25">
      <c r="A38" s="79" t="s">
        <v>31</v>
      </c>
      <c r="B38" s="79"/>
      <c r="C38" s="90"/>
      <c r="D38" s="90"/>
      <c r="E38" s="5">
        <f t="shared" si="6"/>
        <v>0</v>
      </c>
      <c r="F38" s="5">
        <f t="shared" si="2"/>
        <v>0</v>
      </c>
      <c r="G38" s="6">
        <f>E38/LEFT('Step 1. Inputs'!$C$10,2)</f>
        <v>0</v>
      </c>
      <c r="H38" s="5">
        <f>F38/LEFT('Step 1. Inputs'!$C$10,2)</f>
        <v>0</v>
      </c>
      <c r="I38" s="11">
        <f t="shared" si="3"/>
        <v>0</v>
      </c>
      <c r="J38" s="6">
        <f t="shared" ref="J38:Q47" si="20">IF(J$6="yes",IF($B38&lt;=J$5,$I38,0),0)</f>
        <v>0</v>
      </c>
      <c r="K38" s="6">
        <f t="shared" si="20"/>
        <v>0</v>
      </c>
      <c r="L38" s="6">
        <f t="shared" si="20"/>
        <v>0</v>
      </c>
      <c r="M38" s="6">
        <f t="shared" si="20"/>
        <v>0</v>
      </c>
      <c r="N38" s="6">
        <f t="shared" si="20"/>
        <v>0</v>
      </c>
      <c r="O38" s="6">
        <f t="shared" si="20"/>
        <v>0</v>
      </c>
      <c r="P38" s="6">
        <f t="shared" si="20"/>
        <v>0</v>
      </c>
      <c r="Q38" s="6">
        <f t="shared" si="20"/>
        <v>0</v>
      </c>
      <c r="R38" s="15">
        <f t="shared" si="7"/>
        <v>0</v>
      </c>
      <c r="S38" s="16">
        <f t="shared" si="8"/>
        <v>0</v>
      </c>
      <c r="T38" s="17">
        <f t="shared" si="9"/>
        <v>0</v>
      </c>
      <c r="U38" s="34">
        <f t="shared" si="10"/>
        <v>0</v>
      </c>
      <c r="V38" s="6">
        <f t="shared" si="11"/>
        <v>0</v>
      </c>
      <c r="W38" s="6">
        <f t="shared" si="12"/>
        <v>0</v>
      </c>
      <c r="X38" s="6">
        <f t="shared" si="13"/>
        <v>0</v>
      </c>
      <c r="Y38" s="6">
        <f t="shared" si="14"/>
        <v>0</v>
      </c>
      <c r="Z38" s="6">
        <f t="shared" si="15"/>
        <v>0</v>
      </c>
      <c r="AA38" s="6">
        <f t="shared" si="16"/>
        <v>0</v>
      </c>
      <c r="AB38" s="6">
        <f t="shared" si="17"/>
        <v>0</v>
      </c>
    </row>
    <row r="39" spans="1:28" x14ac:dyDescent="0.25">
      <c r="A39" s="79" t="s">
        <v>32</v>
      </c>
      <c r="B39" s="79"/>
      <c r="C39" s="90"/>
      <c r="D39" s="90"/>
      <c r="E39" s="5">
        <f t="shared" si="6"/>
        <v>0</v>
      </c>
      <c r="F39" s="5">
        <f t="shared" si="2"/>
        <v>0</v>
      </c>
      <c r="G39" s="6">
        <f>E39/LEFT('Step 1. Inputs'!$C$10,2)</f>
        <v>0</v>
      </c>
      <c r="H39" s="5">
        <f>F39/LEFT('Step 1. Inputs'!$C$10,2)</f>
        <v>0</v>
      </c>
      <c r="I39" s="11">
        <f t="shared" si="3"/>
        <v>0</v>
      </c>
      <c r="J39" s="6">
        <f t="shared" si="20"/>
        <v>0</v>
      </c>
      <c r="K39" s="6">
        <f t="shared" si="20"/>
        <v>0</v>
      </c>
      <c r="L39" s="6">
        <f t="shared" si="20"/>
        <v>0</v>
      </c>
      <c r="M39" s="6">
        <f t="shared" si="20"/>
        <v>0</v>
      </c>
      <c r="N39" s="6">
        <f t="shared" si="20"/>
        <v>0</v>
      </c>
      <c r="O39" s="6">
        <f t="shared" si="20"/>
        <v>0</v>
      </c>
      <c r="P39" s="6">
        <f t="shared" si="20"/>
        <v>0</v>
      </c>
      <c r="Q39" s="6">
        <f t="shared" si="20"/>
        <v>0</v>
      </c>
      <c r="R39" s="15">
        <f t="shared" si="7"/>
        <v>0</v>
      </c>
      <c r="S39" s="16">
        <f t="shared" si="8"/>
        <v>0</v>
      </c>
      <c r="T39" s="17">
        <f t="shared" si="9"/>
        <v>0</v>
      </c>
      <c r="U39" s="34">
        <f t="shared" si="10"/>
        <v>0</v>
      </c>
      <c r="V39" s="6">
        <f t="shared" si="11"/>
        <v>0</v>
      </c>
      <c r="W39" s="6">
        <f t="shared" si="12"/>
        <v>0</v>
      </c>
      <c r="X39" s="6">
        <f t="shared" si="13"/>
        <v>0</v>
      </c>
      <c r="Y39" s="6">
        <f t="shared" si="14"/>
        <v>0</v>
      </c>
      <c r="Z39" s="6">
        <f t="shared" si="15"/>
        <v>0</v>
      </c>
      <c r="AA39" s="6">
        <f t="shared" si="16"/>
        <v>0</v>
      </c>
      <c r="AB39" s="6">
        <f t="shared" si="17"/>
        <v>0</v>
      </c>
    </row>
    <row r="40" spans="1:28" x14ac:dyDescent="0.25">
      <c r="A40" s="79" t="s">
        <v>33</v>
      </c>
      <c r="B40" s="79"/>
      <c r="C40" s="90"/>
      <c r="D40" s="90"/>
      <c r="E40" s="5">
        <f t="shared" si="6"/>
        <v>0</v>
      </c>
      <c r="F40" s="5">
        <f t="shared" si="2"/>
        <v>0</v>
      </c>
      <c r="G40" s="6">
        <f>E40/LEFT('Step 1. Inputs'!$C$10,2)</f>
        <v>0</v>
      </c>
      <c r="H40" s="5">
        <f>F40/LEFT('Step 1. Inputs'!$C$10,2)</f>
        <v>0</v>
      </c>
      <c r="I40" s="11">
        <f t="shared" si="3"/>
        <v>0</v>
      </c>
      <c r="J40" s="6">
        <f t="shared" si="20"/>
        <v>0</v>
      </c>
      <c r="K40" s="6">
        <f t="shared" si="20"/>
        <v>0</v>
      </c>
      <c r="L40" s="6">
        <f t="shared" si="20"/>
        <v>0</v>
      </c>
      <c r="M40" s="6">
        <f t="shared" si="20"/>
        <v>0</v>
      </c>
      <c r="N40" s="6">
        <f t="shared" si="20"/>
        <v>0</v>
      </c>
      <c r="O40" s="6">
        <f t="shared" si="20"/>
        <v>0</v>
      </c>
      <c r="P40" s="6">
        <f t="shared" si="20"/>
        <v>0</v>
      </c>
      <c r="Q40" s="6">
        <f t="shared" si="20"/>
        <v>0</v>
      </c>
      <c r="R40" s="15">
        <f t="shared" si="7"/>
        <v>0</v>
      </c>
      <c r="S40" s="16">
        <f t="shared" si="8"/>
        <v>0</v>
      </c>
      <c r="T40" s="17">
        <f t="shared" si="9"/>
        <v>0</v>
      </c>
      <c r="U40" s="34">
        <f t="shared" si="10"/>
        <v>0</v>
      </c>
      <c r="V40" s="6">
        <f t="shared" si="11"/>
        <v>0</v>
      </c>
      <c r="W40" s="6">
        <f t="shared" si="12"/>
        <v>0</v>
      </c>
      <c r="X40" s="6">
        <f t="shared" si="13"/>
        <v>0</v>
      </c>
      <c r="Y40" s="6">
        <f t="shared" si="14"/>
        <v>0</v>
      </c>
      <c r="Z40" s="6">
        <f t="shared" si="15"/>
        <v>0</v>
      </c>
      <c r="AA40" s="6">
        <f t="shared" si="16"/>
        <v>0</v>
      </c>
      <c r="AB40" s="6">
        <f t="shared" si="17"/>
        <v>0</v>
      </c>
    </row>
    <row r="41" spans="1:28" x14ac:dyDescent="0.25">
      <c r="A41" s="79" t="s">
        <v>51</v>
      </c>
      <c r="B41" s="79"/>
      <c r="C41" s="90"/>
      <c r="D41" s="90"/>
      <c r="E41" s="5">
        <f t="shared" si="6"/>
        <v>0</v>
      </c>
      <c r="F41" s="5">
        <f t="shared" si="2"/>
        <v>0</v>
      </c>
      <c r="G41" s="6">
        <f>E41/LEFT('Step 1. Inputs'!$C$10,2)</f>
        <v>0</v>
      </c>
      <c r="H41" s="5">
        <f>F41/LEFT('Step 1. Inputs'!$C$10,2)</f>
        <v>0</v>
      </c>
      <c r="I41" s="11">
        <f t="shared" si="3"/>
        <v>0</v>
      </c>
      <c r="J41" s="6">
        <f t="shared" si="20"/>
        <v>0</v>
      </c>
      <c r="K41" s="6">
        <f t="shared" si="20"/>
        <v>0</v>
      </c>
      <c r="L41" s="6">
        <f t="shared" si="20"/>
        <v>0</v>
      </c>
      <c r="M41" s="6">
        <f t="shared" si="20"/>
        <v>0</v>
      </c>
      <c r="N41" s="6">
        <f t="shared" si="20"/>
        <v>0</v>
      </c>
      <c r="O41" s="6">
        <f t="shared" si="20"/>
        <v>0</v>
      </c>
      <c r="P41" s="6">
        <f t="shared" si="20"/>
        <v>0</v>
      </c>
      <c r="Q41" s="6">
        <f t="shared" si="20"/>
        <v>0</v>
      </c>
      <c r="R41" s="15">
        <f t="shared" si="7"/>
        <v>0</v>
      </c>
      <c r="S41" s="16">
        <f t="shared" si="8"/>
        <v>0</v>
      </c>
      <c r="T41" s="17">
        <f t="shared" si="9"/>
        <v>0</v>
      </c>
      <c r="U41" s="34">
        <f t="shared" si="10"/>
        <v>0</v>
      </c>
      <c r="V41" s="6">
        <f t="shared" si="11"/>
        <v>0</v>
      </c>
      <c r="W41" s="6">
        <f t="shared" si="12"/>
        <v>0</v>
      </c>
      <c r="X41" s="6">
        <f t="shared" si="13"/>
        <v>0</v>
      </c>
      <c r="Y41" s="6">
        <f t="shared" si="14"/>
        <v>0</v>
      </c>
      <c r="Z41" s="6">
        <f t="shared" si="15"/>
        <v>0</v>
      </c>
      <c r="AA41" s="6">
        <f t="shared" si="16"/>
        <v>0</v>
      </c>
      <c r="AB41" s="6">
        <f t="shared" si="17"/>
        <v>0</v>
      </c>
    </row>
    <row r="42" spans="1:28" x14ac:dyDescent="0.25">
      <c r="A42" s="79" t="s">
        <v>52</v>
      </c>
      <c r="B42" s="79"/>
      <c r="C42" s="90"/>
      <c r="D42" s="90"/>
      <c r="E42" s="5">
        <f t="shared" si="6"/>
        <v>0</v>
      </c>
      <c r="F42" s="5">
        <f t="shared" si="2"/>
        <v>0</v>
      </c>
      <c r="G42" s="6">
        <f>E42/LEFT('Step 1. Inputs'!$C$10,2)</f>
        <v>0</v>
      </c>
      <c r="H42" s="5">
        <f>F42/LEFT('Step 1. Inputs'!$C$10,2)</f>
        <v>0</v>
      </c>
      <c r="I42" s="11">
        <f t="shared" si="3"/>
        <v>0</v>
      </c>
      <c r="J42" s="6">
        <f t="shared" si="20"/>
        <v>0</v>
      </c>
      <c r="K42" s="6">
        <f t="shared" si="20"/>
        <v>0</v>
      </c>
      <c r="L42" s="6">
        <f t="shared" si="20"/>
        <v>0</v>
      </c>
      <c r="M42" s="6">
        <f t="shared" si="20"/>
        <v>0</v>
      </c>
      <c r="N42" s="6">
        <f t="shared" si="20"/>
        <v>0</v>
      </c>
      <c r="O42" s="6">
        <f t="shared" si="20"/>
        <v>0</v>
      </c>
      <c r="P42" s="6">
        <f t="shared" si="20"/>
        <v>0</v>
      </c>
      <c r="Q42" s="6">
        <f t="shared" si="20"/>
        <v>0</v>
      </c>
      <c r="R42" s="15">
        <f t="shared" si="7"/>
        <v>0</v>
      </c>
      <c r="S42" s="16">
        <f t="shared" si="8"/>
        <v>0</v>
      </c>
      <c r="T42" s="17">
        <f t="shared" si="9"/>
        <v>0</v>
      </c>
      <c r="U42" s="34">
        <f t="shared" si="10"/>
        <v>0</v>
      </c>
      <c r="V42" s="6">
        <f t="shared" si="11"/>
        <v>0</v>
      </c>
      <c r="W42" s="6">
        <f t="shared" si="12"/>
        <v>0</v>
      </c>
      <c r="X42" s="6">
        <f t="shared" si="13"/>
        <v>0</v>
      </c>
      <c r="Y42" s="6">
        <f t="shared" si="14"/>
        <v>0</v>
      </c>
      <c r="Z42" s="6">
        <f t="shared" si="15"/>
        <v>0</v>
      </c>
      <c r="AA42" s="6">
        <f t="shared" si="16"/>
        <v>0</v>
      </c>
      <c r="AB42" s="6">
        <f t="shared" si="17"/>
        <v>0</v>
      </c>
    </row>
    <row r="43" spans="1:28" x14ac:dyDescent="0.25">
      <c r="A43" s="79" t="s">
        <v>53</v>
      </c>
      <c r="B43" s="79"/>
      <c r="C43" s="90"/>
      <c r="D43" s="90"/>
      <c r="E43" s="5">
        <f t="shared" si="6"/>
        <v>0</v>
      </c>
      <c r="F43" s="5">
        <f t="shared" si="2"/>
        <v>0</v>
      </c>
      <c r="G43" s="6">
        <f>E43/LEFT('Step 1. Inputs'!$C$10,2)</f>
        <v>0</v>
      </c>
      <c r="H43" s="5">
        <f>F43/LEFT('Step 1. Inputs'!$C$10,2)</f>
        <v>0</v>
      </c>
      <c r="I43" s="11">
        <f t="shared" si="3"/>
        <v>0</v>
      </c>
      <c r="J43" s="6">
        <f t="shared" si="20"/>
        <v>0</v>
      </c>
      <c r="K43" s="6">
        <f t="shared" si="20"/>
        <v>0</v>
      </c>
      <c r="L43" s="6">
        <f t="shared" si="20"/>
        <v>0</v>
      </c>
      <c r="M43" s="6">
        <f t="shared" si="20"/>
        <v>0</v>
      </c>
      <c r="N43" s="6">
        <f t="shared" si="20"/>
        <v>0</v>
      </c>
      <c r="O43" s="6">
        <f t="shared" si="20"/>
        <v>0</v>
      </c>
      <c r="P43" s="6">
        <f t="shared" si="20"/>
        <v>0</v>
      </c>
      <c r="Q43" s="6">
        <f t="shared" si="20"/>
        <v>0</v>
      </c>
      <c r="R43" s="15">
        <f t="shared" si="7"/>
        <v>0</v>
      </c>
      <c r="S43" s="16">
        <f t="shared" si="8"/>
        <v>0</v>
      </c>
      <c r="T43" s="17">
        <f t="shared" si="9"/>
        <v>0</v>
      </c>
      <c r="U43" s="34">
        <f t="shared" si="10"/>
        <v>0</v>
      </c>
      <c r="V43" s="6">
        <f t="shared" si="11"/>
        <v>0</v>
      </c>
      <c r="W43" s="6">
        <f t="shared" si="12"/>
        <v>0</v>
      </c>
      <c r="X43" s="6">
        <f t="shared" si="13"/>
        <v>0</v>
      </c>
      <c r="Y43" s="6">
        <f t="shared" si="14"/>
        <v>0</v>
      </c>
      <c r="Z43" s="6">
        <f t="shared" si="15"/>
        <v>0</v>
      </c>
      <c r="AA43" s="6">
        <f t="shared" si="16"/>
        <v>0</v>
      </c>
      <c r="AB43" s="6">
        <f t="shared" si="17"/>
        <v>0</v>
      </c>
    </row>
    <row r="44" spans="1:28" x14ac:dyDescent="0.25">
      <c r="A44" s="79" t="s">
        <v>54</v>
      </c>
      <c r="B44" s="79"/>
      <c r="C44" s="90"/>
      <c r="D44" s="90"/>
      <c r="E44" s="5">
        <f t="shared" si="6"/>
        <v>0</v>
      </c>
      <c r="F44" s="5">
        <f t="shared" si="2"/>
        <v>0</v>
      </c>
      <c r="G44" s="6">
        <f>E44/LEFT('Step 1. Inputs'!$C$10,2)</f>
        <v>0</v>
      </c>
      <c r="H44" s="5">
        <f>F44/LEFT('Step 1. Inputs'!$C$10,2)</f>
        <v>0</v>
      </c>
      <c r="I44" s="11">
        <f t="shared" si="3"/>
        <v>0</v>
      </c>
      <c r="J44" s="6">
        <f t="shared" si="20"/>
        <v>0</v>
      </c>
      <c r="K44" s="6">
        <f t="shared" si="20"/>
        <v>0</v>
      </c>
      <c r="L44" s="6">
        <f t="shared" si="20"/>
        <v>0</v>
      </c>
      <c r="M44" s="6">
        <f t="shared" si="20"/>
        <v>0</v>
      </c>
      <c r="N44" s="6">
        <f t="shared" si="20"/>
        <v>0</v>
      </c>
      <c r="O44" s="6">
        <f t="shared" si="20"/>
        <v>0</v>
      </c>
      <c r="P44" s="6">
        <f t="shared" si="20"/>
        <v>0</v>
      </c>
      <c r="Q44" s="6">
        <f t="shared" si="20"/>
        <v>0</v>
      </c>
      <c r="R44" s="15">
        <f t="shared" si="7"/>
        <v>0</v>
      </c>
      <c r="S44" s="16">
        <f t="shared" si="8"/>
        <v>0</v>
      </c>
      <c r="T44" s="17">
        <f t="shared" si="9"/>
        <v>0</v>
      </c>
      <c r="U44" s="34">
        <f t="shared" si="10"/>
        <v>0</v>
      </c>
      <c r="V44" s="6">
        <f t="shared" si="11"/>
        <v>0</v>
      </c>
      <c r="W44" s="6">
        <f t="shared" si="12"/>
        <v>0</v>
      </c>
      <c r="X44" s="6">
        <f t="shared" si="13"/>
        <v>0</v>
      </c>
      <c r="Y44" s="6">
        <f t="shared" si="14"/>
        <v>0</v>
      </c>
      <c r="Z44" s="6">
        <f t="shared" si="15"/>
        <v>0</v>
      </c>
      <c r="AA44" s="6">
        <f t="shared" si="16"/>
        <v>0</v>
      </c>
      <c r="AB44" s="6">
        <f t="shared" si="17"/>
        <v>0</v>
      </c>
    </row>
    <row r="45" spans="1:28" x14ac:dyDescent="0.25">
      <c r="A45" s="79" t="s">
        <v>55</v>
      </c>
      <c r="B45" s="79"/>
      <c r="C45" s="90"/>
      <c r="D45" s="90"/>
      <c r="E45" s="5">
        <f t="shared" ref="E45:E58" si="21">SUM(C45:D45)</f>
        <v>0</v>
      </c>
      <c r="F45" s="5">
        <f t="shared" si="2"/>
        <v>0</v>
      </c>
      <c r="G45" s="6">
        <f>E45/LEFT('Step 1. Inputs'!$C$10,2)</f>
        <v>0</v>
      </c>
      <c r="H45" s="5">
        <f>F45/LEFT('Step 1. Inputs'!$C$10,2)</f>
        <v>0</v>
      </c>
      <c r="I45" s="11">
        <f t="shared" ref="I45:I58" si="22">G45+H45</f>
        <v>0</v>
      </c>
      <c r="J45" s="6">
        <f t="shared" si="20"/>
        <v>0</v>
      </c>
      <c r="K45" s="6">
        <f t="shared" si="20"/>
        <v>0</v>
      </c>
      <c r="L45" s="6">
        <f t="shared" si="20"/>
        <v>0</v>
      </c>
      <c r="M45" s="6">
        <f t="shared" si="20"/>
        <v>0</v>
      </c>
      <c r="N45" s="6">
        <f t="shared" si="20"/>
        <v>0</v>
      </c>
      <c r="O45" s="6">
        <f t="shared" si="20"/>
        <v>0</v>
      </c>
      <c r="P45" s="6">
        <f t="shared" si="20"/>
        <v>0</v>
      </c>
      <c r="Q45" s="6">
        <f t="shared" si="20"/>
        <v>0</v>
      </c>
      <c r="R45" s="15">
        <f t="shared" si="7"/>
        <v>0</v>
      </c>
      <c r="S45" s="16">
        <f t="shared" si="8"/>
        <v>0</v>
      </c>
      <c r="T45" s="17">
        <f t="shared" si="9"/>
        <v>0</v>
      </c>
      <c r="U45" s="34">
        <f t="shared" si="10"/>
        <v>0</v>
      </c>
      <c r="V45" s="6">
        <f t="shared" si="11"/>
        <v>0</v>
      </c>
      <c r="W45" s="6">
        <f t="shared" si="12"/>
        <v>0</v>
      </c>
      <c r="X45" s="6">
        <f t="shared" si="13"/>
        <v>0</v>
      </c>
      <c r="Y45" s="6">
        <f t="shared" si="14"/>
        <v>0</v>
      </c>
      <c r="Z45" s="6">
        <f t="shared" si="15"/>
        <v>0</v>
      </c>
      <c r="AA45" s="6">
        <f t="shared" si="16"/>
        <v>0</v>
      </c>
      <c r="AB45" s="6">
        <f t="shared" si="17"/>
        <v>0</v>
      </c>
    </row>
    <row r="46" spans="1:28" x14ac:dyDescent="0.25">
      <c r="A46" s="79" t="s">
        <v>56</v>
      </c>
      <c r="B46" s="79"/>
      <c r="C46" s="90"/>
      <c r="D46" s="90"/>
      <c r="E46" s="5">
        <f t="shared" ref="E46:E57" si="23">SUM(C46:D46)</f>
        <v>0</v>
      </c>
      <c r="F46" s="5">
        <f t="shared" si="2"/>
        <v>0</v>
      </c>
      <c r="G46" s="6">
        <f>E46/LEFT('Step 1. Inputs'!$C$10,2)</f>
        <v>0</v>
      </c>
      <c r="H46" s="5">
        <f>F46/LEFT('Step 1. Inputs'!$C$10,2)</f>
        <v>0</v>
      </c>
      <c r="I46" s="11">
        <f t="shared" ref="I46:I57" si="24">G46+H46</f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15">
        <f t="shared" si="7"/>
        <v>0</v>
      </c>
      <c r="S46" s="16">
        <f t="shared" si="8"/>
        <v>0</v>
      </c>
      <c r="T46" s="17">
        <f t="shared" si="9"/>
        <v>0</v>
      </c>
      <c r="U46" s="34">
        <f t="shared" si="10"/>
        <v>0</v>
      </c>
      <c r="V46" s="6">
        <f t="shared" si="11"/>
        <v>0</v>
      </c>
      <c r="W46" s="6">
        <f t="shared" si="12"/>
        <v>0</v>
      </c>
      <c r="X46" s="6">
        <f t="shared" si="13"/>
        <v>0</v>
      </c>
      <c r="Y46" s="6">
        <f t="shared" si="14"/>
        <v>0</v>
      </c>
      <c r="Z46" s="6">
        <f t="shared" si="15"/>
        <v>0</v>
      </c>
      <c r="AA46" s="6">
        <f t="shared" si="16"/>
        <v>0</v>
      </c>
      <c r="AB46" s="6">
        <f t="shared" si="17"/>
        <v>0</v>
      </c>
    </row>
    <row r="47" spans="1:28" x14ac:dyDescent="0.25">
      <c r="A47" s="79" t="s">
        <v>57</v>
      </c>
      <c r="B47" s="79"/>
      <c r="C47" s="90"/>
      <c r="D47" s="90"/>
      <c r="E47" s="5">
        <f t="shared" si="23"/>
        <v>0</v>
      </c>
      <c r="F47" s="5">
        <f t="shared" si="2"/>
        <v>0</v>
      </c>
      <c r="G47" s="6">
        <f>E47/LEFT('Step 1. Inputs'!$C$10,2)</f>
        <v>0</v>
      </c>
      <c r="H47" s="5">
        <f>F47/LEFT('Step 1. Inputs'!$C$10,2)</f>
        <v>0</v>
      </c>
      <c r="I47" s="11">
        <f t="shared" si="24"/>
        <v>0</v>
      </c>
      <c r="J47" s="6">
        <f t="shared" si="20"/>
        <v>0</v>
      </c>
      <c r="K47" s="6">
        <f t="shared" si="20"/>
        <v>0</v>
      </c>
      <c r="L47" s="6">
        <f t="shared" si="20"/>
        <v>0</v>
      </c>
      <c r="M47" s="6">
        <f t="shared" si="20"/>
        <v>0</v>
      </c>
      <c r="N47" s="6">
        <f t="shared" si="20"/>
        <v>0</v>
      </c>
      <c r="O47" s="6">
        <f t="shared" si="20"/>
        <v>0</v>
      </c>
      <c r="P47" s="6">
        <f t="shared" si="20"/>
        <v>0</v>
      </c>
      <c r="Q47" s="6">
        <f t="shared" si="20"/>
        <v>0</v>
      </c>
      <c r="R47" s="15">
        <f t="shared" si="7"/>
        <v>0</v>
      </c>
      <c r="S47" s="16">
        <f t="shared" si="8"/>
        <v>0</v>
      </c>
      <c r="T47" s="17">
        <f t="shared" si="9"/>
        <v>0</v>
      </c>
      <c r="U47" s="34">
        <f t="shared" si="10"/>
        <v>0</v>
      </c>
      <c r="V47" s="6">
        <f t="shared" si="11"/>
        <v>0</v>
      </c>
      <c r="W47" s="6">
        <f t="shared" si="12"/>
        <v>0</v>
      </c>
      <c r="X47" s="6">
        <f t="shared" si="13"/>
        <v>0</v>
      </c>
      <c r="Y47" s="6">
        <f t="shared" si="14"/>
        <v>0</v>
      </c>
      <c r="Z47" s="6">
        <f t="shared" si="15"/>
        <v>0</v>
      </c>
      <c r="AA47" s="6">
        <f t="shared" si="16"/>
        <v>0</v>
      </c>
      <c r="AB47" s="6">
        <f t="shared" si="17"/>
        <v>0</v>
      </c>
    </row>
    <row r="48" spans="1:28" x14ac:dyDescent="0.25">
      <c r="A48" s="79" t="s">
        <v>58</v>
      </c>
      <c r="B48" s="79"/>
      <c r="C48" s="90"/>
      <c r="D48" s="90"/>
      <c r="E48" s="5">
        <f t="shared" si="23"/>
        <v>0</v>
      </c>
      <c r="F48" s="5">
        <f t="shared" si="2"/>
        <v>0</v>
      </c>
      <c r="G48" s="6">
        <f>E48/LEFT('Step 1. Inputs'!$C$10,2)</f>
        <v>0</v>
      </c>
      <c r="H48" s="5">
        <f>F48/LEFT('Step 1. Inputs'!$C$10,2)</f>
        <v>0</v>
      </c>
      <c r="I48" s="11">
        <f t="shared" si="24"/>
        <v>0</v>
      </c>
      <c r="J48" s="6">
        <f t="shared" ref="J48:Q59" si="25">IF(J$6="yes",IF($B48&lt;=J$5,$I48,0),0)</f>
        <v>0</v>
      </c>
      <c r="K48" s="6">
        <f t="shared" si="25"/>
        <v>0</v>
      </c>
      <c r="L48" s="6">
        <f t="shared" si="25"/>
        <v>0</v>
      </c>
      <c r="M48" s="6">
        <f t="shared" si="25"/>
        <v>0</v>
      </c>
      <c r="N48" s="6">
        <f t="shared" si="25"/>
        <v>0</v>
      </c>
      <c r="O48" s="6">
        <f t="shared" si="25"/>
        <v>0</v>
      </c>
      <c r="P48" s="6">
        <f t="shared" si="25"/>
        <v>0</v>
      </c>
      <c r="Q48" s="6">
        <f t="shared" si="25"/>
        <v>0</v>
      </c>
      <c r="R48" s="15">
        <f t="shared" si="7"/>
        <v>0</v>
      </c>
      <c r="S48" s="16">
        <f t="shared" si="8"/>
        <v>0</v>
      </c>
      <c r="T48" s="17">
        <f t="shared" si="9"/>
        <v>0</v>
      </c>
      <c r="U48" s="34">
        <f t="shared" si="10"/>
        <v>0</v>
      </c>
      <c r="V48" s="6">
        <f t="shared" si="11"/>
        <v>0</v>
      </c>
      <c r="W48" s="6">
        <f t="shared" si="12"/>
        <v>0</v>
      </c>
      <c r="X48" s="6">
        <f t="shared" si="13"/>
        <v>0</v>
      </c>
      <c r="Y48" s="6">
        <f t="shared" si="14"/>
        <v>0</v>
      </c>
      <c r="Z48" s="6">
        <f t="shared" si="15"/>
        <v>0</v>
      </c>
      <c r="AA48" s="6">
        <f t="shared" si="16"/>
        <v>0</v>
      </c>
      <c r="AB48" s="6">
        <f t="shared" si="17"/>
        <v>0</v>
      </c>
    </row>
    <row r="49" spans="1:28" x14ac:dyDescent="0.25">
      <c r="A49" s="79" t="s">
        <v>59</v>
      </c>
      <c r="B49" s="79"/>
      <c r="C49" s="90"/>
      <c r="D49" s="90"/>
      <c r="E49" s="5">
        <f t="shared" si="23"/>
        <v>0</v>
      </c>
      <c r="F49" s="5">
        <f t="shared" si="2"/>
        <v>0</v>
      </c>
      <c r="G49" s="6">
        <f>E49/LEFT('Step 1. Inputs'!$C$10,2)</f>
        <v>0</v>
      </c>
      <c r="H49" s="5">
        <f>F49/LEFT('Step 1. Inputs'!$C$10,2)</f>
        <v>0</v>
      </c>
      <c r="I49" s="11">
        <f t="shared" si="24"/>
        <v>0</v>
      </c>
      <c r="J49" s="6">
        <f t="shared" si="25"/>
        <v>0</v>
      </c>
      <c r="K49" s="6">
        <f t="shared" si="25"/>
        <v>0</v>
      </c>
      <c r="L49" s="6">
        <f t="shared" si="25"/>
        <v>0</v>
      </c>
      <c r="M49" s="6">
        <f t="shared" si="25"/>
        <v>0</v>
      </c>
      <c r="N49" s="6">
        <f t="shared" si="25"/>
        <v>0</v>
      </c>
      <c r="O49" s="6">
        <f t="shared" si="25"/>
        <v>0</v>
      </c>
      <c r="P49" s="6">
        <f t="shared" si="25"/>
        <v>0</v>
      </c>
      <c r="Q49" s="6">
        <f t="shared" si="25"/>
        <v>0</v>
      </c>
      <c r="R49" s="15">
        <f t="shared" si="7"/>
        <v>0</v>
      </c>
      <c r="S49" s="16">
        <f t="shared" si="8"/>
        <v>0</v>
      </c>
      <c r="T49" s="17">
        <f t="shared" si="9"/>
        <v>0</v>
      </c>
      <c r="U49" s="34">
        <f t="shared" si="10"/>
        <v>0</v>
      </c>
      <c r="V49" s="6">
        <f t="shared" si="11"/>
        <v>0</v>
      </c>
      <c r="W49" s="6">
        <f t="shared" si="12"/>
        <v>0</v>
      </c>
      <c r="X49" s="6">
        <f t="shared" si="13"/>
        <v>0</v>
      </c>
      <c r="Y49" s="6">
        <f t="shared" si="14"/>
        <v>0</v>
      </c>
      <c r="Z49" s="6">
        <f t="shared" si="15"/>
        <v>0</v>
      </c>
      <c r="AA49" s="6">
        <f t="shared" si="16"/>
        <v>0</v>
      </c>
      <c r="AB49" s="6">
        <f t="shared" si="17"/>
        <v>0</v>
      </c>
    </row>
    <row r="50" spans="1:28" x14ac:dyDescent="0.25">
      <c r="A50" s="79" t="s">
        <v>60</v>
      </c>
      <c r="B50" s="79"/>
      <c r="C50" s="90"/>
      <c r="D50" s="90"/>
      <c r="E50" s="5">
        <f t="shared" si="23"/>
        <v>0</v>
      </c>
      <c r="F50" s="5">
        <f t="shared" si="2"/>
        <v>0</v>
      </c>
      <c r="G50" s="6">
        <f>E50/LEFT('Step 1. Inputs'!$C$10,2)</f>
        <v>0</v>
      </c>
      <c r="H50" s="5">
        <f>F50/LEFT('Step 1. Inputs'!$C$10,2)</f>
        <v>0</v>
      </c>
      <c r="I50" s="11">
        <f t="shared" si="24"/>
        <v>0</v>
      </c>
      <c r="J50" s="6">
        <f t="shared" si="25"/>
        <v>0</v>
      </c>
      <c r="K50" s="6">
        <f t="shared" si="25"/>
        <v>0</v>
      </c>
      <c r="L50" s="6">
        <f t="shared" si="25"/>
        <v>0</v>
      </c>
      <c r="M50" s="6">
        <f t="shared" si="25"/>
        <v>0</v>
      </c>
      <c r="N50" s="6">
        <f t="shared" si="25"/>
        <v>0</v>
      </c>
      <c r="O50" s="6">
        <f t="shared" si="25"/>
        <v>0</v>
      </c>
      <c r="P50" s="6">
        <f t="shared" si="25"/>
        <v>0</v>
      </c>
      <c r="Q50" s="6">
        <f t="shared" si="25"/>
        <v>0</v>
      </c>
      <c r="R50" s="15">
        <f t="shared" si="7"/>
        <v>0</v>
      </c>
      <c r="S50" s="16">
        <f t="shared" si="8"/>
        <v>0</v>
      </c>
      <c r="T50" s="17">
        <f t="shared" si="9"/>
        <v>0</v>
      </c>
      <c r="U50" s="34">
        <f t="shared" si="10"/>
        <v>0</v>
      </c>
      <c r="V50" s="6">
        <f t="shared" si="11"/>
        <v>0</v>
      </c>
      <c r="W50" s="6">
        <f t="shared" si="12"/>
        <v>0</v>
      </c>
      <c r="X50" s="6">
        <f t="shared" si="13"/>
        <v>0</v>
      </c>
      <c r="Y50" s="6">
        <f t="shared" si="14"/>
        <v>0</v>
      </c>
      <c r="Z50" s="6">
        <f t="shared" si="15"/>
        <v>0</v>
      </c>
      <c r="AA50" s="6">
        <f t="shared" si="16"/>
        <v>0</v>
      </c>
      <c r="AB50" s="6">
        <f t="shared" si="17"/>
        <v>0</v>
      </c>
    </row>
    <row r="51" spans="1:28" x14ac:dyDescent="0.25">
      <c r="A51" s="79" t="s">
        <v>61</v>
      </c>
      <c r="B51" s="79"/>
      <c r="C51" s="90"/>
      <c r="D51" s="90"/>
      <c r="E51" s="5">
        <f t="shared" si="23"/>
        <v>0</v>
      </c>
      <c r="F51" s="5">
        <f t="shared" si="2"/>
        <v>0</v>
      </c>
      <c r="G51" s="6">
        <f>E51/LEFT('Step 1. Inputs'!$C$10,2)</f>
        <v>0</v>
      </c>
      <c r="H51" s="5">
        <f>F51/LEFT('Step 1. Inputs'!$C$10,2)</f>
        <v>0</v>
      </c>
      <c r="I51" s="11">
        <f t="shared" si="24"/>
        <v>0</v>
      </c>
      <c r="J51" s="6">
        <f t="shared" si="25"/>
        <v>0</v>
      </c>
      <c r="K51" s="6">
        <f t="shared" si="25"/>
        <v>0</v>
      </c>
      <c r="L51" s="6">
        <f t="shared" si="25"/>
        <v>0</v>
      </c>
      <c r="M51" s="6">
        <f t="shared" si="25"/>
        <v>0</v>
      </c>
      <c r="N51" s="6">
        <f t="shared" si="25"/>
        <v>0</v>
      </c>
      <c r="O51" s="6">
        <f t="shared" si="25"/>
        <v>0</v>
      </c>
      <c r="P51" s="6">
        <f t="shared" si="25"/>
        <v>0</v>
      </c>
      <c r="Q51" s="6">
        <f t="shared" si="25"/>
        <v>0</v>
      </c>
      <c r="R51" s="15">
        <f t="shared" si="7"/>
        <v>0</v>
      </c>
      <c r="S51" s="16">
        <f t="shared" si="8"/>
        <v>0</v>
      </c>
      <c r="T51" s="17">
        <f t="shared" si="9"/>
        <v>0</v>
      </c>
      <c r="U51" s="34">
        <f t="shared" si="10"/>
        <v>0</v>
      </c>
      <c r="V51" s="6">
        <f t="shared" si="11"/>
        <v>0</v>
      </c>
      <c r="W51" s="6">
        <f t="shared" si="12"/>
        <v>0</v>
      </c>
      <c r="X51" s="6">
        <f t="shared" si="13"/>
        <v>0</v>
      </c>
      <c r="Y51" s="6">
        <f t="shared" si="14"/>
        <v>0</v>
      </c>
      <c r="Z51" s="6">
        <f t="shared" si="15"/>
        <v>0</v>
      </c>
      <c r="AA51" s="6">
        <f t="shared" si="16"/>
        <v>0</v>
      </c>
      <c r="AB51" s="6">
        <f t="shared" si="17"/>
        <v>0</v>
      </c>
    </row>
    <row r="52" spans="1:28" x14ac:dyDescent="0.25">
      <c r="A52" s="79" t="s">
        <v>62</v>
      </c>
      <c r="B52" s="79"/>
      <c r="C52" s="90"/>
      <c r="D52" s="90"/>
      <c r="E52" s="5">
        <f t="shared" si="23"/>
        <v>0</v>
      </c>
      <c r="F52" s="5">
        <f t="shared" si="2"/>
        <v>0</v>
      </c>
      <c r="G52" s="6">
        <f>E52/LEFT('Step 1. Inputs'!$C$10,2)</f>
        <v>0</v>
      </c>
      <c r="H52" s="5">
        <f>F52/LEFT('Step 1. Inputs'!$C$10,2)</f>
        <v>0</v>
      </c>
      <c r="I52" s="11">
        <f t="shared" si="24"/>
        <v>0</v>
      </c>
      <c r="J52" s="6">
        <f t="shared" si="25"/>
        <v>0</v>
      </c>
      <c r="K52" s="6">
        <f t="shared" si="25"/>
        <v>0</v>
      </c>
      <c r="L52" s="6">
        <f t="shared" si="25"/>
        <v>0</v>
      </c>
      <c r="M52" s="6">
        <f t="shared" si="25"/>
        <v>0</v>
      </c>
      <c r="N52" s="6">
        <f t="shared" si="25"/>
        <v>0</v>
      </c>
      <c r="O52" s="6">
        <f t="shared" si="25"/>
        <v>0</v>
      </c>
      <c r="P52" s="6">
        <f t="shared" si="25"/>
        <v>0</v>
      </c>
      <c r="Q52" s="6">
        <f t="shared" si="25"/>
        <v>0</v>
      </c>
      <c r="R52" s="15">
        <f t="shared" si="7"/>
        <v>0</v>
      </c>
      <c r="S52" s="16">
        <f t="shared" si="8"/>
        <v>0</v>
      </c>
      <c r="T52" s="17">
        <f t="shared" si="9"/>
        <v>0</v>
      </c>
      <c r="U52" s="34">
        <f t="shared" si="10"/>
        <v>0</v>
      </c>
      <c r="V52" s="6">
        <f t="shared" si="11"/>
        <v>0</v>
      </c>
      <c r="W52" s="6">
        <f t="shared" si="12"/>
        <v>0</v>
      </c>
      <c r="X52" s="6">
        <f t="shared" si="13"/>
        <v>0</v>
      </c>
      <c r="Y52" s="6">
        <f t="shared" si="14"/>
        <v>0</v>
      </c>
      <c r="Z52" s="6">
        <f t="shared" si="15"/>
        <v>0</v>
      </c>
      <c r="AA52" s="6">
        <f t="shared" si="16"/>
        <v>0</v>
      </c>
      <c r="AB52" s="6">
        <f t="shared" si="17"/>
        <v>0</v>
      </c>
    </row>
    <row r="53" spans="1:28" x14ac:dyDescent="0.25">
      <c r="A53" s="79" t="s">
        <v>63</v>
      </c>
      <c r="B53" s="79"/>
      <c r="C53" s="90"/>
      <c r="D53" s="90"/>
      <c r="E53" s="5">
        <f t="shared" si="23"/>
        <v>0</v>
      </c>
      <c r="F53" s="5">
        <f t="shared" si="2"/>
        <v>0</v>
      </c>
      <c r="G53" s="6">
        <f>E53/LEFT('Step 1. Inputs'!$C$10,2)</f>
        <v>0</v>
      </c>
      <c r="H53" s="5">
        <f>F53/LEFT('Step 1. Inputs'!$C$10,2)</f>
        <v>0</v>
      </c>
      <c r="I53" s="11">
        <f t="shared" si="24"/>
        <v>0</v>
      </c>
      <c r="J53" s="6">
        <f t="shared" si="25"/>
        <v>0</v>
      </c>
      <c r="K53" s="6">
        <f t="shared" si="25"/>
        <v>0</v>
      </c>
      <c r="L53" s="6">
        <f t="shared" si="25"/>
        <v>0</v>
      </c>
      <c r="M53" s="6">
        <f t="shared" si="25"/>
        <v>0</v>
      </c>
      <c r="N53" s="6">
        <f t="shared" si="25"/>
        <v>0</v>
      </c>
      <c r="O53" s="6">
        <f t="shared" si="25"/>
        <v>0</v>
      </c>
      <c r="P53" s="6">
        <f t="shared" si="25"/>
        <v>0</v>
      </c>
      <c r="Q53" s="6">
        <f t="shared" si="25"/>
        <v>0</v>
      </c>
      <c r="R53" s="15">
        <f t="shared" si="7"/>
        <v>0</v>
      </c>
      <c r="S53" s="16">
        <f t="shared" si="8"/>
        <v>0</v>
      </c>
      <c r="T53" s="17">
        <f t="shared" si="9"/>
        <v>0</v>
      </c>
      <c r="U53" s="34">
        <f t="shared" si="10"/>
        <v>0</v>
      </c>
      <c r="V53" s="6">
        <f t="shared" si="11"/>
        <v>0</v>
      </c>
      <c r="W53" s="6">
        <f t="shared" si="12"/>
        <v>0</v>
      </c>
      <c r="X53" s="6">
        <f t="shared" si="13"/>
        <v>0</v>
      </c>
      <c r="Y53" s="6">
        <f t="shared" si="14"/>
        <v>0</v>
      </c>
      <c r="Z53" s="6">
        <f t="shared" si="15"/>
        <v>0</v>
      </c>
      <c r="AA53" s="6">
        <f t="shared" si="16"/>
        <v>0</v>
      </c>
      <c r="AB53" s="6">
        <f t="shared" si="17"/>
        <v>0</v>
      </c>
    </row>
    <row r="54" spans="1:28" x14ac:dyDescent="0.25">
      <c r="A54" s="79" t="s">
        <v>64</v>
      </c>
      <c r="B54" s="79"/>
      <c r="C54" s="90"/>
      <c r="D54" s="90"/>
      <c r="E54" s="5">
        <f t="shared" si="23"/>
        <v>0</v>
      </c>
      <c r="F54" s="5">
        <f t="shared" si="2"/>
        <v>0</v>
      </c>
      <c r="G54" s="6">
        <f>E54/LEFT('Step 1. Inputs'!$C$10,2)</f>
        <v>0</v>
      </c>
      <c r="H54" s="5">
        <f>F54/LEFT('Step 1. Inputs'!$C$10,2)</f>
        <v>0</v>
      </c>
      <c r="I54" s="11">
        <f t="shared" si="24"/>
        <v>0</v>
      </c>
      <c r="J54" s="6">
        <f t="shared" si="25"/>
        <v>0</v>
      </c>
      <c r="K54" s="6">
        <f t="shared" si="25"/>
        <v>0</v>
      </c>
      <c r="L54" s="6">
        <f t="shared" si="25"/>
        <v>0</v>
      </c>
      <c r="M54" s="6">
        <f t="shared" si="25"/>
        <v>0</v>
      </c>
      <c r="N54" s="6">
        <f t="shared" si="25"/>
        <v>0</v>
      </c>
      <c r="O54" s="6">
        <f t="shared" si="25"/>
        <v>0</v>
      </c>
      <c r="P54" s="6">
        <f t="shared" si="25"/>
        <v>0</v>
      </c>
      <c r="Q54" s="6">
        <f t="shared" si="25"/>
        <v>0</v>
      </c>
      <c r="R54" s="15">
        <f t="shared" si="7"/>
        <v>0</v>
      </c>
      <c r="S54" s="16">
        <f t="shared" si="8"/>
        <v>0</v>
      </c>
      <c r="T54" s="17">
        <f t="shared" si="9"/>
        <v>0</v>
      </c>
      <c r="U54" s="34">
        <f t="shared" si="10"/>
        <v>0</v>
      </c>
      <c r="V54" s="6">
        <f t="shared" si="11"/>
        <v>0</v>
      </c>
      <c r="W54" s="6">
        <f t="shared" si="12"/>
        <v>0</v>
      </c>
      <c r="X54" s="6">
        <f t="shared" si="13"/>
        <v>0</v>
      </c>
      <c r="Y54" s="6">
        <f t="shared" si="14"/>
        <v>0</v>
      </c>
      <c r="Z54" s="6">
        <f t="shared" si="15"/>
        <v>0</v>
      </c>
      <c r="AA54" s="6">
        <f t="shared" si="16"/>
        <v>0</v>
      </c>
      <c r="AB54" s="6">
        <f t="shared" si="17"/>
        <v>0</v>
      </c>
    </row>
    <row r="55" spans="1:28" x14ac:dyDescent="0.25">
      <c r="A55" s="79" t="s">
        <v>65</v>
      </c>
      <c r="B55" s="79"/>
      <c r="C55" s="90"/>
      <c r="D55" s="90"/>
      <c r="E55" s="5">
        <f t="shared" si="23"/>
        <v>0</v>
      </c>
      <c r="F55" s="5">
        <f t="shared" si="2"/>
        <v>0</v>
      </c>
      <c r="G55" s="6">
        <f>E55/LEFT('Step 1. Inputs'!$C$10,2)</f>
        <v>0</v>
      </c>
      <c r="H55" s="5">
        <f>F55/LEFT('Step 1. Inputs'!$C$10,2)</f>
        <v>0</v>
      </c>
      <c r="I55" s="11">
        <f t="shared" si="24"/>
        <v>0</v>
      </c>
      <c r="J55" s="6">
        <f t="shared" si="25"/>
        <v>0</v>
      </c>
      <c r="K55" s="6">
        <f t="shared" si="25"/>
        <v>0</v>
      </c>
      <c r="L55" s="6">
        <f t="shared" si="25"/>
        <v>0</v>
      </c>
      <c r="M55" s="6">
        <f t="shared" si="25"/>
        <v>0</v>
      </c>
      <c r="N55" s="6">
        <f t="shared" si="25"/>
        <v>0</v>
      </c>
      <c r="O55" s="6">
        <f t="shared" si="25"/>
        <v>0</v>
      </c>
      <c r="P55" s="6">
        <f t="shared" si="25"/>
        <v>0</v>
      </c>
      <c r="Q55" s="6">
        <f t="shared" si="25"/>
        <v>0</v>
      </c>
      <c r="R55" s="15">
        <f t="shared" si="7"/>
        <v>0</v>
      </c>
      <c r="S55" s="16">
        <f t="shared" si="8"/>
        <v>0</v>
      </c>
      <c r="T55" s="17">
        <f t="shared" si="9"/>
        <v>0</v>
      </c>
      <c r="U55" s="34">
        <f t="shared" si="10"/>
        <v>0</v>
      </c>
      <c r="V55" s="6">
        <f t="shared" si="11"/>
        <v>0</v>
      </c>
      <c r="W55" s="6">
        <f t="shared" si="12"/>
        <v>0</v>
      </c>
      <c r="X55" s="6">
        <f t="shared" si="13"/>
        <v>0</v>
      </c>
      <c r="Y55" s="6">
        <f t="shared" si="14"/>
        <v>0</v>
      </c>
      <c r="Z55" s="6">
        <f t="shared" si="15"/>
        <v>0</v>
      </c>
      <c r="AA55" s="6">
        <f t="shared" si="16"/>
        <v>0</v>
      </c>
      <c r="AB55" s="6">
        <f t="shared" si="17"/>
        <v>0</v>
      </c>
    </row>
    <row r="56" spans="1:28" x14ac:dyDescent="0.25">
      <c r="A56" s="79" t="s">
        <v>66</v>
      </c>
      <c r="B56" s="79"/>
      <c r="C56" s="90"/>
      <c r="D56" s="90"/>
      <c r="E56" s="5">
        <f t="shared" si="23"/>
        <v>0</v>
      </c>
      <c r="F56" s="5">
        <f t="shared" si="2"/>
        <v>0</v>
      </c>
      <c r="G56" s="6">
        <f>E56/LEFT('Step 1. Inputs'!$C$10,2)</f>
        <v>0</v>
      </c>
      <c r="H56" s="5">
        <f>F56/LEFT('Step 1. Inputs'!$C$10,2)</f>
        <v>0</v>
      </c>
      <c r="I56" s="11">
        <f t="shared" si="24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15">
        <f t="shared" si="7"/>
        <v>0</v>
      </c>
      <c r="S56" s="16">
        <f t="shared" si="8"/>
        <v>0</v>
      </c>
      <c r="T56" s="17">
        <f t="shared" si="9"/>
        <v>0</v>
      </c>
      <c r="U56" s="34">
        <f t="shared" si="10"/>
        <v>0</v>
      </c>
      <c r="V56" s="6">
        <f t="shared" si="11"/>
        <v>0</v>
      </c>
      <c r="W56" s="6">
        <f t="shared" si="12"/>
        <v>0</v>
      </c>
      <c r="X56" s="6">
        <f t="shared" si="13"/>
        <v>0</v>
      </c>
      <c r="Y56" s="6">
        <f t="shared" si="14"/>
        <v>0</v>
      </c>
      <c r="Z56" s="6">
        <f t="shared" si="15"/>
        <v>0</v>
      </c>
      <c r="AA56" s="6">
        <f t="shared" si="16"/>
        <v>0</v>
      </c>
      <c r="AB56" s="6">
        <f t="shared" si="17"/>
        <v>0</v>
      </c>
    </row>
    <row r="57" spans="1:28" x14ac:dyDescent="0.25">
      <c r="A57" s="79" t="s">
        <v>67</v>
      </c>
      <c r="B57" s="79"/>
      <c r="C57" s="90"/>
      <c r="D57" s="90"/>
      <c r="E57" s="5">
        <f t="shared" si="23"/>
        <v>0</v>
      </c>
      <c r="F57" s="5">
        <f t="shared" si="2"/>
        <v>0</v>
      </c>
      <c r="G57" s="6">
        <f>E57/LEFT('Step 1. Inputs'!$C$10,2)</f>
        <v>0</v>
      </c>
      <c r="H57" s="5">
        <f>F57/LEFT('Step 1. Inputs'!$C$10,2)</f>
        <v>0</v>
      </c>
      <c r="I57" s="11">
        <f t="shared" si="24"/>
        <v>0</v>
      </c>
      <c r="J57" s="6">
        <f t="shared" si="25"/>
        <v>0</v>
      </c>
      <c r="K57" s="6">
        <f t="shared" si="25"/>
        <v>0</v>
      </c>
      <c r="L57" s="6">
        <f t="shared" si="25"/>
        <v>0</v>
      </c>
      <c r="M57" s="6">
        <f t="shared" si="25"/>
        <v>0</v>
      </c>
      <c r="N57" s="6">
        <f t="shared" si="25"/>
        <v>0</v>
      </c>
      <c r="O57" s="6">
        <f t="shared" si="25"/>
        <v>0</v>
      </c>
      <c r="P57" s="6">
        <f t="shared" si="25"/>
        <v>0</v>
      </c>
      <c r="Q57" s="6">
        <f t="shared" si="25"/>
        <v>0</v>
      </c>
      <c r="R57" s="15">
        <f t="shared" si="7"/>
        <v>0</v>
      </c>
      <c r="S57" s="16">
        <f t="shared" si="8"/>
        <v>0</v>
      </c>
      <c r="T57" s="17">
        <f t="shared" si="9"/>
        <v>0</v>
      </c>
      <c r="U57" s="34">
        <f t="shared" si="10"/>
        <v>0</v>
      </c>
      <c r="V57" s="6">
        <f t="shared" si="11"/>
        <v>0</v>
      </c>
      <c r="W57" s="6">
        <f t="shared" si="12"/>
        <v>0</v>
      </c>
      <c r="X57" s="6">
        <f t="shared" si="13"/>
        <v>0</v>
      </c>
      <c r="Y57" s="6">
        <f t="shared" si="14"/>
        <v>0</v>
      </c>
      <c r="Z57" s="6">
        <f t="shared" si="15"/>
        <v>0</v>
      </c>
      <c r="AA57" s="6">
        <f t="shared" si="16"/>
        <v>0</v>
      </c>
      <c r="AB57" s="6">
        <f t="shared" si="17"/>
        <v>0</v>
      </c>
    </row>
    <row r="58" spans="1:28" x14ac:dyDescent="0.25">
      <c r="A58" s="79" t="s">
        <v>68</v>
      </c>
      <c r="B58" s="79"/>
      <c r="C58" s="90"/>
      <c r="D58" s="90"/>
      <c r="E58" s="5">
        <f t="shared" si="21"/>
        <v>0</v>
      </c>
      <c r="F58" s="5">
        <f t="shared" si="2"/>
        <v>0</v>
      </c>
      <c r="G58" s="6">
        <f>E58/LEFT('Step 1. Inputs'!$C$10,2)</f>
        <v>0</v>
      </c>
      <c r="H58" s="5">
        <f>F58/LEFT('Step 1. Inputs'!$C$10,2)</f>
        <v>0</v>
      </c>
      <c r="I58" s="11">
        <f t="shared" si="22"/>
        <v>0</v>
      </c>
      <c r="J58" s="6">
        <f t="shared" si="25"/>
        <v>0</v>
      </c>
      <c r="K58" s="6">
        <f t="shared" si="25"/>
        <v>0</v>
      </c>
      <c r="L58" s="6">
        <f t="shared" si="25"/>
        <v>0</v>
      </c>
      <c r="M58" s="6">
        <f t="shared" si="25"/>
        <v>0</v>
      </c>
      <c r="N58" s="6">
        <f t="shared" si="25"/>
        <v>0</v>
      </c>
      <c r="O58" s="6">
        <f t="shared" si="25"/>
        <v>0</v>
      </c>
      <c r="P58" s="6">
        <f t="shared" si="25"/>
        <v>0</v>
      </c>
      <c r="Q58" s="6">
        <f t="shared" si="25"/>
        <v>0</v>
      </c>
      <c r="R58" s="15">
        <f t="shared" si="7"/>
        <v>0</v>
      </c>
      <c r="S58" s="16">
        <f t="shared" si="8"/>
        <v>0</v>
      </c>
      <c r="T58" s="17">
        <f t="shared" si="9"/>
        <v>0</v>
      </c>
      <c r="U58" s="34">
        <f t="shared" si="10"/>
        <v>0</v>
      </c>
      <c r="V58" s="6">
        <f t="shared" si="11"/>
        <v>0</v>
      </c>
      <c r="W58" s="6">
        <f t="shared" si="12"/>
        <v>0</v>
      </c>
      <c r="X58" s="6">
        <f t="shared" si="13"/>
        <v>0</v>
      </c>
      <c r="Y58" s="6">
        <f t="shared" si="14"/>
        <v>0</v>
      </c>
      <c r="Z58" s="6">
        <f t="shared" si="15"/>
        <v>0</v>
      </c>
      <c r="AA58" s="6">
        <f t="shared" si="16"/>
        <v>0</v>
      </c>
      <c r="AB58" s="6">
        <f t="shared" si="17"/>
        <v>0</v>
      </c>
    </row>
    <row r="59" spans="1:28" x14ac:dyDescent="0.25">
      <c r="A59" s="79" t="s">
        <v>69</v>
      </c>
      <c r="B59" s="79"/>
      <c r="C59" s="90"/>
      <c r="D59" s="90"/>
      <c r="E59" s="5">
        <f t="shared" si="6"/>
        <v>0</v>
      </c>
      <c r="F59" s="5">
        <f t="shared" si="2"/>
        <v>0</v>
      </c>
      <c r="G59" s="6">
        <f>E59/LEFT('Step 1. Inputs'!$C$10,2)</f>
        <v>0</v>
      </c>
      <c r="H59" s="5">
        <f>F59/LEFT('Step 1. Inputs'!$C$10,2)</f>
        <v>0</v>
      </c>
      <c r="I59" s="11">
        <f t="shared" si="3"/>
        <v>0</v>
      </c>
      <c r="J59" s="6">
        <f t="shared" si="25"/>
        <v>0</v>
      </c>
      <c r="K59" s="6">
        <f t="shared" si="25"/>
        <v>0</v>
      </c>
      <c r="L59" s="6">
        <f t="shared" si="25"/>
        <v>0</v>
      </c>
      <c r="M59" s="6">
        <f t="shared" si="25"/>
        <v>0</v>
      </c>
      <c r="N59" s="6">
        <f t="shared" si="25"/>
        <v>0</v>
      </c>
      <c r="O59" s="6">
        <f t="shared" si="25"/>
        <v>0</v>
      </c>
      <c r="P59" s="6">
        <f t="shared" si="25"/>
        <v>0</v>
      </c>
      <c r="Q59" s="6">
        <f t="shared" si="25"/>
        <v>0</v>
      </c>
      <c r="R59" s="15">
        <f t="shared" si="7"/>
        <v>0</v>
      </c>
      <c r="S59" s="16">
        <f t="shared" si="8"/>
        <v>0</v>
      </c>
      <c r="T59" s="17">
        <f t="shared" si="9"/>
        <v>0</v>
      </c>
      <c r="U59" s="34">
        <f t="shared" si="10"/>
        <v>0</v>
      </c>
      <c r="V59" s="6">
        <f t="shared" si="11"/>
        <v>0</v>
      </c>
      <c r="W59" s="6">
        <f t="shared" si="12"/>
        <v>0</v>
      </c>
      <c r="X59" s="6">
        <f t="shared" si="13"/>
        <v>0</v>
      </c>
      <c r="Y59" s="6">
        <f t="shared" si="14"/>
        <v>0</v>
      </c>
      <c r="Z59" s="6">
        <f t="shared" si="15"/>
        <v>0</v>
      </c>
      <c r="AA59" s="6">
        <f t="shared" si="16"/>
        <v>0</v>
      </c>
      <c r="AB59" s="6">
        <f t="shared" si="17"/>
        <v>0</v>
      </c>
    </row>
    <row r="60" spans="1:28" s="26" customFormat="1" x14ac:dyDescent="0.25">
      <c r="B60" s="27" t="s">
        <v>3</v>
      </c>
      <c r="C60" s="28">
        <f t="shared" ref="C60:I60" si="26">SUM(C8:C59)</f>
        <v>2177433.7600000002</v>
      </c>
      <c r="D60" s="28">
        <f t="shared" si="26"/>
        <v>72500</v>
      </c>
      <c r="E60" s="28">
        <f t="shared" si="26"/>
        <v>2249933.7599999998</v>
      </c>
      <c r="F60" s="28">
        <f t="shared" si="26"/>
        <v>-504502.4</v>
      </c>
      <c r="G60" s="28">
        <f t="shared" si="26"/>
        <v>93747.239999999991</v>
      </c>
      <c r="H60" s="28">
        <f t="shared" si="26"/>
        <v>-21020.933333333331</v>
      </c>
      <c r="I60" s="29">
        <f t="shared" si="26"/>
        <v>72726.306666666671</v>
      </c>
      <c r="J60" s="30">
        <f t="shared" ref="J60" si="27">SUM(J8:J59)</f>
        <v>65434.64</v>
      </c>
      <c r="K60" s="30">
        <f t="shared" ref="K60" si="28">SUM(K8:K59)</f>
        <v>0</v>
      </c>
      <c r="L60" s="30">
        <f t="shared" ref="L60" si="29">SUM(L8:L59)</f>
        <v>69601.306666666671</v>
      </c>
      <c r="M60" s="30">
        <f t="shared" ref="M60" si="30">SUM(M8:M59)</f>
        <v>0</v>
      </c>
      <c r="N60" s="30">
        <f t="shared" ref="N60" si="31">SUM(N8:N59)</f>
        <v>72726.306666666671</v>
      </c>
      <c r="O60" s="30">
        <f t="shared" ref="O60" si="32">SUM(O8:O59)</f>
        <v>0</v>
      </c>
      <c r="P60" s="30">
        <f t="shared" ref="P60" si="33">SUM(P8:P59)</f>
        <v>72726.306666666671</v>
      </c>
      <c r="Q60" s="30">
        <f t="shared" ref="Q60" si="34">SUM(Q8:Q59)</f>
        <v>0</v>
      </c>
      <c r="R60" s="31">
        <f t="shared" ref="R60" si="35">SUM(R8:R59)</f>
        <v>280488.56</v>
      </c>
      <c r="S60" s="28">
        <f t="shared" ref="S60" si="36">SUM(S8:S59)</f>
        <v>82000.399999999994</v>
      </c>
      <c r="T60" s="28">
        <f t="shared" ref="T60" si="37">SUM(T8:T59)</f>
        <v>362488.95999999996</v>
      </c>
      <c r="U60" s="35">
        <f t="shared" ref="U60" si="38">SUM(U8:U59)</f>
        <v>-18937.599999999999</v>
      </c>
      <c r="V60" s="32">
        <f t="shared" ref="V60" si="39">SUM(V8:V59)</f>
        <v>0</v>
      </c>
      <c r="W60" s="32">
        <f t="shared" ref="W60" si="40">SUM(W8:W59)</f>
        <v>-21020.933333333331</v>
      </c>
      <c r="X60" s="32">
        <f t="shared" ref="X60" si="41">SUM(X8:X59)</f>
        <v>0</v>
      </c>
      <c r="Y60" s="32">
        <f t="shared" ref="Y60" si="42">SUM(Y8:Y59)</f>
        <v>-21020.933333333331</v>
      </c>
      <c r="Z60" s="32">
        <f t="shared" ref="Z60" si="43">SUM(Z8:Z59)</f>
        <v>0</v>
      </c>
      <c r="AA60" s="32">
        <f t="shared" ref="AA60" si="44">SUM(AA8:AA59)</f>
        <v>-21020.933333333331</v>
      </c>
      <c r="AB60" s="32">
        <f t="shared" ref="AB60" si="45">SUM(AB8:AB59)</f>
        <v>0</v>
      </c>
    </row>
    <row r="61" spans="1:28" x14ac:dyDescent="0.25"/>
    <row r="62" spans="1:28" x14ac:dyDescent="0.25"/>
  </sheetData>
  <mergeCells count="3">
    <mergeCell ref="J3:Q3"/>
    <mergeCell ref="U3:AB3"/>
    <mergeCell ref="C2:E2"/>
  </mergeCells>
  <hyperlinks>
    <hyperlink ref="K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topLeftCell="B1" workbookViewId="0">
      <pane ySplit="5" topLeftCell="A24" activePane="bottomLeft" state="frozen"/>
      <selection activeCell="B1" sqref="B1"/>
      <selection pane="bottomLeft" activeCell="L39" sqref="L39"/>
    </sheetView>
  </sheetViews>
  <sheetFormatPr defaultColWidth="0" defaultRowHeight="15" zeroHeight="1" x14ac:dyDescent="0.25"/>
  <cols>
    <col min="1" max="1" width="9.140625" style="2" hidden="1" customWidth="1"/>
    <col min="2" max="2" width="28.140625" style="2" bestFit="1" customWidth="1"/>
    <col min="3" max="3" width="11.7109375" style="2" bestFit="1" customWidth="1"/>
    <col min="4" max="4" width="11.5703125" style="2" bestFit="1" customWidth="1"/>
    <col min="5" max="5" width="9.85546875" style="2" bestFit="1" customWidth="1"/>
    <col min="6" max="6" width="11.5703125" style="2" bestFit="1" customWidth="1"/>
    <col min="7" max="7" width="9.85546875" style="2" bestFit="1" customWidth="1"/>
    <col min="8" max="8" width="11.5703125" style="2" bestFit="1" customWidth="1"/>
    <col min="9" max="9" width="9.85546875" style="2" bestFit="1" customWidth="1"/>
    <col min="10" max="10" width="11.5703125" style="2" bestFit="1" customWidth="1"/>
    <col min="11" max="11" width="12.5703125" style="7" bestFit="1" customWidth="1"/>
    <col min="12" max="12" width="44.140625" style="2" customWidth="1"/>
    <col min="13" max="16384" width="9.140625" style="2" hidden="1"/>
  </cols>
  <sheetData>
    <row r="1" spans="2:12" s="51" customFormat="1" ht="15.75" thickBot="1" x14ac:dyDescent="0.3">
      <c r="C1" s="52" t="s">
        <v>96</v>
      </c>
      <c r="E1" s="52"/>
      <c r="H1" s="53" t="s">
        <v>95</v>
      </c>
      <c r="I1" s="54">
        <v>43954</v>
      </c>
      <c r="K1" s="59" t="s">
        <v>98</v>
      </c>
    </row>
    <row r="2" spans="2:12" s="51" customFormat="1" ht="15.75" thickBot="1" x14ac:dyDescent="0.3">
      <c r="C2" s="108" t="s">
        <v>111</v>
      </c>
      <c r="D2" s="109"/>
      <c r="E2" s="110"/>
      <c r="G2" s="54"/>
      <c r="I2" s="54"/>
      <c r="K2" s="60"/>
    </row>
    <row r="3" spans="2:12" x14ac:dyDescent="0.25">
      <c r="B3" s="12" t="s">
        <v>7</v>
      </c>
      <c r="C3" s="8">
        <f>'Step 1. Inputs'!C9</f>
        <v>43951</v>
      </c>
      <c r="D3" s="8">
        <f>C3+7</f>
        <v>43958</v>
      </c>
      <c r="E3" s="8">
        <f t="shared" ref="E3:J3" si="0">D3+7</f>
        <v>43965</v>
      </c>
      <c r="F3" s="8">
        <f t="shared" si="0"/>
        <v>43972</v>
      </c>
      <c r="G3" s="8">
        <f t="shared" si="0"/>
        <v>43979</v>
      </c>
      <c r="H3" s="8">
        <f t="shared" si="0"/>
        <v>43986</v>
      </c>
      <c r="I3" s="8">
        <f t="shared" si="0"/>
        <v>43993</v>
      </c>
      <c r="J3" s="8">
        <f t="shared" si="0"/>
        <v>44000</v>
      </c>
    </row>
    <row r="4" spans="2:12" x14ac:dyDescent="0.25">
      <c r="B4" s="12" t="s">
        <v>8</v>
      </c>
      <c r="C4" s="8">
        <f>C3+6</f>
        <v>43957</v>
      </c>
      <c r="D4" s="8">
        <f>D3+6</f>
        <v>43964</v>
      </c>
      <c r="E4" s="8">
        <f t="shared" ref="E4:J4" si="1">E3+6</f>
        <v>43971</v>
      </c>
      <c r="F4" s="8">
        <f t="shared" si="1"/>
        <v>43978</v>
      </c>
      <c r="G4" s="8">
        <f t="shared" si="1"/>
        <v>43985</v>
      </c>
      <c r="H4" s="8">
        <f t="shared" si="1"/>
        <v>43992</v>
      </c>
      <c r="I4" s="8">
        <f t="shared" si="1"/>
        <v>43999</v>
      </c>
      <c r="J4" s="8">
        <f t="shared" si="1"/>
        <v>44006</v>
      </c>
    </row>
    <row r="5" spans="2:12" x14ac:dyDescent="0.25">
      <c r="C5" s="18" t="s">
        <v>131</v>
      </c>
      <c r="D5" s="18" t="s">
        <v>132</v>
      </c>
      <c r="E5" s="18" t="s">
        <v>133</v>
      </c>
      <c r="F5" s="18" t="s">
        <v>134</v>
      </c>
      <c r="G5" s="18" t="s">
        <v>135</v>
      </c>
      <c r="H5" s="18" t="s">
        <v>136</v>
      </c>
      <c r="I5" s="18" t="s">
        <v>137</v>
      </c>
      <c r="J5" s="18" t="s">
        <v>138</v>
      </c>
      <c r="K5" s="18" t="s">
        <v>3</v>
      </c>
      <c r="L5" s="18" t="s">
        <v>6</v>
      </c>
    </row>
    <row r="6" spans="2:12" x14ac:dyDescent="0.25">
      <c r="B6" s="2" t="s">
        <v>0</v>
      </c>
      <c r="C6" s="19">
        <f t="shared" ref="C6:J6" si="2">C8-C7</f>
        <v>84372.239999999991</v>
      </c>
      <c r="D6" s="19">
        <f t="shared" si="2"/>
        <v>0</v>
      </c>
      <c r="E6" s="19">
        <f t="shared" si="2"/>
        <v>90622.24</v>
      </c>
      <c r="F6" s="19">
        <f t="shared" si="2"/>
        <v>0</v>
      </c>
      <c r="G6" s="19">
        <f t="shared" si="2"/>
        <v>93747.24</v>
      </c>
      <c r="H6" s="19">
        <f t="shared" si="2"/>
        <v>0</v>
      </c>
      <c r="I6" s="19">
        <f t="shared" si="2"/>
        <v>93747.24</v>
      </c>
      <c r="J6" s="19">
        <f t="shared" si="2"/>
        <v>0</v>
      </c>
      <c r="K6" s="20">
        <f>SUM(C6:J6)</f>
        <v>362488.95999999996</v>
      </c>
      <c r="L6" s="2" t="s">
        <v>93</v>
      </c>
    </row>
    <row r="7" spans="2:12" x14ac:dyDescent="0.25">
      <c r="B7" s="2" t="s">
        <v>1</v>
      </c>
      <c r="C7" s="19">
        <f>'Step 2. Payroll Worksheet'!U60</f>
        <v>-18937.599999999999</v>
      </c>
      <c r="D7" s="19">
        <f>'Step 2. Payroll Worksheet'!V60</f>
        <v>0</v>
      </c>
      <c r="E7" s="19">
        <f>'Step 2. Payroll Worksheet'!W60</f>
        <v>-21020.933333333331</v>
      </c>
      <c r="F7" s="19">
        <f>'Step 2. Payroll Worksheet'!X60</f>
        <v>0</v>
      </c>
      <c r="G7" s="19">
        <f>'Step 2. Payroll Worksheet'!Y60</f>
        <v>-21020.933333333331</v>
      </c>
      <c r="H7" s="19">
        <f>'Step 2. Payroll Worksheet'!Z60</f>
        <v>0</v>
      </c>
      <c r="I7" s="19">
        <f>'Step 2. Payroll Worksheet'!AA60</f>
        <v>-21020.933333333331</v>
      </c>
      <c r="J7" s="19">
        <f>'Step 2. Payroll Worksheet'!AB60</f>
        <v>0</v>
      </c>
      <c r="K7" s="20">
        <f>SUM(C7:J7)</f>
        <v>-82000.399999999994</v>
      </c>
      <c r="L7" s="2" t="s">
        <v>93</v>
      </c>
    </row>
    <row r="8" spans="2:12" x14ac:dyDescent="0.25">
      <c r="B8" s="38" t="s">
        <v>121</v>
      </c>
      <c r="C8" s="36">
        <f>'Step 2. Payroll Worksheet'!J60</f>
        <v>65434.64</v>
      </c>
      <c r="D8" s="36">
        <f>'Step 2. Payroll Worksheet'!K60</f>
        <v>0</v>
      </c>
      <c r="E8" s="36">
        <f>'Step 2. Payroll Worksheet'!L60</f>
        <v>69601.306666666671</v>
      </c>
      <c r="F8" s="36">
        <f>'Step 2. Payroll Worksheet'!M60</f>
        <v>0</v>
      </c>
      <c r="G8" s="36">
        <f>'Step 2. Payroll Worksheet'!N60</f>
        <v>72726.306666666671</v>
      </c>
      <c r="H8" s="36">
        <f>'Step 2. Payroll Worksheet'!O60</f>
        <v>0</v>
      </c>
      <c r="I8" s="36">
        <f>'Step 2. Payroll Worksheet'!P60</f>
        <v>72726.306666666671</v>
      </c>
      <c r="J8" s="36">
        <f>'Step 2. Payroll Worksheet'!Q60</f>
        <v>0</v>
      </c>
      <c r="K8" s="37">
        <f>SUM(K6:K7)</f>
        <v>280488.55999999994</v>
      </c>
    </row>
    <row r="9" spans="2:12" x14ac:dyDescent="0.25">
      <c r="C9" s="19"/>
      <c r="D9" s="19"/>
      <c r="E9" s="19"/>
      <c r="F9" s="19"/>
      <c r="G9" s="19"/>
      <c r="H9" s="19"/>
      <c r="I9" s="19"/>
      <c r="J9" s="19"/>
      <c r="K9" s="20"/>
    </row>
    <row r="10" spans="2:12" x14ac:dyDescent="0.25">
      <c r="B10" s="79" t="s">
        <v>70</v>
      </c>
      <c r="C10" s="92"/>
      <c r="D10" s="92">
        <v>41578</v>
      </c>
      <c r="E10" s="92"/>
      <c r="F10" s="92"/>
      <c r="G10" s="92"/>
      <c r="H10" s="92">
        <v>41578</v>
      </c>
      <c r="I10" s="92"/>
      <c r="J10" s="92"/>
      <c r="K10" s="20">
        <f>SUM(C10:J10)</f>
        <v>83156</v>
      </c>
      <c r="L10" s="93" t="s">
        <v>12</v>
      </c>
    </row>
    <row r="11" spans="2:12" x14ac:dyDescent="0.25">
      <c r="B11" s="79" t="s">
        <v>71</v>
      </c>
      <c r="C11" s="92"/>
      <c r="D11" s="92">
        <v>3054</v>
      </c>
      <c r="E11" s="92"/>
      <c r="F11" s="92"/>
      <c r="G11" s="92"/>
      <c r="H11" s="92">
        <v>3054</v>
      </c>
      <c r="I11" s="92"/>
      <c r="J11" s="92"/>
      <c r="K11" s="20">
        <f t="shared" ref="K11:K17" si="3">SUM(C11:J11)</f>
        <v>6108</v>
      </c>
      <c r="L11" s="93" t="s">
        <v>12</v>
      </c>
    </row>
    <row r="12" spans="2:12" x14ac:dyDescent="0.25">
      <c r="B12" s="79" t="s">
        <v>72</v>
      </c>
      <c r="C12" s="92"/>
      <c r="D12" s="92"/>
      <c r="E12" s="92"/>
      <c r="F12" s="92">
        <v>759</v>
      </c>
      <c r="G12" s="92"/>
      <c r="H12" s="92"/>
      <c r="I12" s="92"/>
      <c r="J12" s="92">
        <v>759</v>
      </c>
      <c r="K12" s="20">
        <f t="shared" si="3"/>
        <v>1518</v>
      </c>
      <c r="L12" s="93" t="s">
        <v>11</v>
      </c>
    </row>
    <row r="13" spans="2:12" x14ac:dyDescent="0.25">
      <c r="B13" s="79" t="s">
        <v>73</v>
      </c>
      <c r="C13" s="92"/>
      <c r="D13" s="92">
        <v>2250</v>
      </c>
      <c r="E13" s="92"/>
      <c r="F13" s="92"/>
      <c r="G13" s="92"/>
      <c r="H13" s="92">
        <v>2250</v>
      </c>
      <c r="I13" s="92"/>
      <c r="J13" s="92"/>
      <c r="K13" s="20">
        <f t="shared" si="3"/>
        <v>4500</v>
      </c>
      <c r="L13" s="93" t="s">
        <v>14</v>
      </c>
    </row>
    <row r="14" spans="2:12" x14ac:dyDescent="0.25">
      <c r="B14" s="79" t="s">
        <v>74</v>
      </c>
      <c r="C14" s="92"/>
      <c r="D14" s="92">
        <v>80000</v>
      </c>
      <c r="E14" s="92"/>
      <c r="F14" s="92"/>
      <c r="G14" s="92"/>
      <c r="H14" s="92"/>
      <c r="I14" s="92"/>
      <c r="J14" s="92"/>
      <c r="K14" s="20">
        <f t="shared" si="3"/>
        <v>80000</v>
      </c>
      <c r="L14" s="93" t="s">
        <v>92</v>
      </c>
    </row>
    <row r="15" spans="2:12" x14ac:dyDescent="0.25">
      <c r="B15" s="79"/>
      <c r="C15" s="92"/>
      <c r="D15" s="92"/>
      <c r="E15" s="92"/>
      <c r="F15" s="92"/>
      <c r="G15" s="92"/>
      <c r="H15" s="92"/>
      <c r="I15" s="92"/>
      <c r="J15" s="92"/>
      <c r="K15" s="20"/>
      <c r="L15" s="93"/>
    </row>
    <row r="16" spans="2:12" x14ac:dyDescent="0.25">
      <c r="B16" s="79"/>
      <c r="C16" s="92"/>
      <c r="D16" s="92"/>
      <c r="E16" s="92"/>
      <c r="F16" s="92"/>
      <c r="G16" s="92"/>
      <c r="H16" s="92"/>
      <c r="I16" s="92"/>
      <c r="J16" s="92"/>
      <c r="K16" s="20"/>
      <c r="L16" s="93"/>
    </row>
    <row r="17" spans="2:12" x14ac:dyDescent="0.25">
      <c r="B17" s="79"/>
      <c r="C17" s="92"/>
      <c r="D17" s="92"/>
      <c r="E17" s="92"/>
      <c r="F17" s="92"/>
      <c r="G17" s="92"/>
      <c r="H17" s="92"/>
      <c r="I17" s="92"/>
      <c r="J17" s="92"/>
      <c r="K17" s="20">
        <f t="shared" si="3"/>
        <v>0</v>
      </c>
      <c r="L17" s="93"/>
    </row>
    <row r="18" spans="2:12" x14ac:dyDescent="0.25">
      <c r="B18" s="79"/>
      <c r="C18" s="92"/>
      <c r="D18" s="92"/>
      <c r="E18" s="92"/>
      <c r="F18" s="92"/>
      <c r="G18" s="92"/>
      <c r="H18" s="92"/>
      <c r="I18" s="92"/>
      <c r="J18" s="92"/>
      <c r="K18" s="20"/>
      <c r="L18" s="93"/>
    </row>
    <row r="19" spans="2:12" ht="15.75" thickBot="1" x14ac:dyDescent="0.3">
      <c r="B19" s="39" t="s">
        <v>2</v>
      </c>
      <c r="C19" s="21">
        <f t="shared" ref="C19:K19" si="4">SUM(C8:C18)</f>
        <v>65434.64</v>
      </c>
      <c r="D19" s="21">
        <f t="shared" si="4"/>
        <v>126882</v>
      </c>
      <c r="E19" s="21">
        <f t="shared" si="4"/>
        <v>69601.306666666671</v>
      </c>
      <c r="F19" s="21">
        <f t="shared" si="4"/>
        <v>759</v>
      </c>
      <c r="G19" s="21">
        <f t="shared" si="4"/>
        <v>72726.306666666671</v>
      </c>
      <c r="H19" s="21">
        <f t="shared" si="4"/>
        <v>46882</v>
      </c>
      <c r="I19" s="21">
        <f t="shared" si="4"/>
        <v>72726.306666666671</v>
      </c>
      <c r="J19" s="21">
        <f t="shared" si="4"/>
        <v>759</v>
      </c>
      <c r="K19" s="22">
        <f t="shared" si="4"/>
        <v>455770.55999999994</v>
      </c>
    </row>
    <row r="20" spans="2:12" x14ac:dyDescent="0.25">
      <c r="B20" s="23" t="s">
        <v>4</v>
      </c>
      <c r="C20" s="24">
        <f t="shared" ref="C20:K20" si="5">IFERROR(C19/C37,0)</f>
        <v>1</v>
      </c>
      <c r="D20" s="24">
        <f t="shared" si="5"/>
        <v>0.7248370456272244</v>
      </c>
      <c r="E20" s="24">
        <f t="shared" si="5"/>
        <v>1</v>
      </c>
      <c r="F20" s="24">
        <f t="shared" si="5"/>
        <v>1</v>
      </c>
      <c r="G20" s="24">
        <f t="shared" si="5"/>
        <v>1</v>
      </c>
      <c r="H20" s="24">
        <f t="shared" si="5"/>
        <v>0.49324032867257939</v>
      </c>
      <c r="I20" s="24">
        <f t="shared" si="5"/>
        <v>1</v>
      </c>
      <c r="J20" s="24">
        <f t="shared" si="5"/>
        <v>1</v>
      </c>
      <c r="K20" s="25">
        <f t="shared" si="5"/>
        <v>0.82551493506954554</v>
      </c>
      <c r="L20" s="42" t="s">
        <v>91</v>
      </c>
    </row>
    <row r="21" spans="2:12" x14ac:dyDescent="0.25">
      <c r="B21" s="23"/>
      <c r="C21" s="24"/>
      <c r="D21" s="24"/>
      <c r="E21" s="24"/>
      <c r="F21" s="24"/>
      <c r="G21" s="24"/>
      <c r="H21" s="24"/>
      <c r="I21" s="24"/>
      <c r="J21" s="24"/>
      <c r="K21" s="25"/>
    </row>
    <row r="22" spans="2:12" x14ac:dyDescent="0.25">
      <c r="B22" s="79" t="s">
        <v>16</v>
      </c>
      <c r="C22" s="92"/>
      <c r="D22" s="92">
        <v>44767</v>
      </c>
      <c r="E22" s="92"/>
      <c r="F22" s="92"/>
      <c r="G22" s="92"/>
      <c r="H22" s="92">
        <v>44767</v>
      </c>
      <c r="I22" s="92"/>
      <c r="J22" s="92"/>
      <c r="K22" s="20">
        <f>SUM(C22:J22)</f>
        <v>89534</v>
      </c>
      <c r="L22" s="93" t="s">
        <v>13</v>
      </c>
    </row>
    <row r="23" spans="2:12" x14ac:dyDescent="0.25">
      <c r="B23" s="79" t="s">
        <v>83</v>
      </c>
      <c r="C23" s="92"/>
      <c r="D23" s="92"/>
      <c r="E23" s="92"/>
      <c r="F23" s="92"/>
      <c r="G23" s="92"/>
      <c r="H23" s="92"/>
      <c r="I23" s="92"/>
      <c r="J23" s="92"/>
      <c r="K23" s="20"/>
      <c r="L23" s="93"/>
    </row>
    <row r="24" spans="2:12" x14ac:dyDescent="0.25">
      <c r="B24" s="79" t="s">
        <v>84</v>
      </c>
      <c r="C24" s="92"/>
      <c r="D24" s="92"/>
      <c r="E24" s="92"/>
      <c r="F24" s="92"/>
      <c r="G24" s="92"/>
      <c r="H24" s="92"/>
      <c r="I24" s="92"/>
      <c r="J24" s="92"/>
      <c r="K24" s="20"/>
      <c r="L24" s="93"/>
    </row>
    <row r="25" spans="2:12" x14ac:dyDescent="0.25">
      <c r="B25" s="79" t="s">
        <v>15</v>
      </c>
      <c r="C25" s="92"/>
      <c r="D25" s="92">
        <v>1200</v>
      </c>
      <c r="E25" s="92"/>
      <c r="F25" s="92"/>
      <c r="G25" s="92"/>
      <c r="H25" s="92">
        <v>1200</v>
      </c>
      <c r="I25" s="92"/>
      <c r="J25" s="92"/>
      <c r="K25" s="20">
        <f t="shared" ref="K25:K34" si="6">SUM(C25:J25)</f>
        <v>2400</v>
      </c>
      <c r="L25" s="93" t="s">
        <v>13</v>
      </c>
    </row>
    <row r="26" spans="2:12" x14ac:dyDescent="0.25">
      <c r="B26" s="79" t="s">
        <v>86</v>
      </c>
      <c r="C26" s="92"/>
      <c r="D26" s="92"/>
      <c r="E26" s="92"/>
      <c r="F26" s="92"/>
      <c r="G26" s="92"/>
      <c r="H26" s="92"/>
      <c r="I26" s="92"/>
      <c r="J26" s="92"/>
      <c r="K26" s="20"/>
      <c r="L26" s="93"/>
    </row>
    <row r="27" spans="2:12" x14ac:dyDescent="0.25">
      <c r="B27" s="79" t="s">
        <v>87</v>
      </c>
      <c r="C27" s="92"/>
      <c r="D27" s="92"/>
      <c r="E27" s="92"/>
      <c r="F27" s="92"/>
      <c r="G27" s="92"/>
      <c r="H27" s="92"/>
      <c r="I27" s="92"/>
      <c r="J27" s="92"/>
      <c r="K27" s="20"/>
      <c r="L27" s="93"/>
    </row>
    <row r="28" spans="2:12" x14ac:dyDescent="0.25">
      <c r="B28" s="79" t="s">
        <v>88</v>
      </c>
      <c r="C28" s="92"/>
      <c r="D28" s="92"/>
      <c r="E28" s="92"/>
      <c r="F28" s="92"/>
      <c r="G28" s="92"/>
      <c r="H28" s="92"/>
      <c r="I28" s="92"/>
      <c r="J28" s="92"/>
      <c r="K28" s="20"/>
      <c r="L28" s="93"/>
    </row>
    <row r="29" spans="2:12" x14ac:dyDescent="0.25">
      <c r="B29" s="79" t="s">
        <v>89</v>
      </c>
      <c r="C29" s="92"/>
      <c r="D29" s="92"/>
      <c r="E29" s="92"/>
      <c r="F29" s="92"/>
      <c r="G29" s="92"/>
      <c r="H29" s="92"/>
      <c r="I29" s="92"/>
      <c r="J29" s="92"/>
      <c r="K29" s="20"/>
      <c r="L29" s="93"/>
    </row>
    <row r="30" spans="2:12" x14ac:dyDescent="0.25">
      <c r="B30" s="79" t="s">
        <v>89</v>
      </c>
      <c r="C30" s="92"/>
      <c r="D30" s="92"/>
      <c r="E30" s="92"/>
      <c r="F30" s="92"/>
      <c r="G30" s="92"/>
      <c r="H30" s="92"/>
      <c r="I30" s="92"/>
      <c r="J30" s="92"/>
      <c r="K30" s="20"/>
      <c r="L30" s="93"/>
    </row>
    <row r="31" spans="2:12" x14ac:dyDescent="0.25">
      <c r="B31" s="79" t="s">
        <v>89</v>
      </c>
      <c r="C31" s="92"/>
      <c r="D31" s="92"/>
      <c r="E31" s="92"/>
      <c r="F31" s="92"/>
      <c r="G31" s="92"/>
      <c r="H31" s="92"/>
      <c r="I31" s="92"/>
      <c r="J31" s="92"/>
      <c r="K31" s="20"/>
      <c r="L31" s="93"/>
    </row>
    <row r="32" spans="2:12" x14ac:dyDescent="0.25">
      <c r="B32" s="79" t="s">
        <v>89</v>
      </c>
      <c r="C32" s="92"/>
      <c r="D32" s="92"/>
      <c r="E32" s="92"/>
      <c r="F32" s="92"/>
      <c r="G32" s="92"/>
      <c r="H32" s="92"/>
      <c r="I32" s="92"/>
      <c r="J32" s="92"/>
      <c r="K32" s="20"/>
      <c r="L32" s="93"/>
    </row>
    <row r="33" spans="2:12" x14ac:dyDescent="0.25">
      <c r="B33" s="79" t="s">
        <v>89</v>
      </c>
      <c r="C33" s="92"/>
      <c r="D33" s="92"/>
      <c r="E33" s="92"/>
      <c r="F33" s="92"/>
      <c r="G33" s="92"/>
      <c r="H33" s="92"/>
      <c r="I33" s="92"/>
      <c r="J33" s="92"/>
      <c r="K33" s="20"/>
      <c r="L33" s="93"/>
    </row>
    <row r="34" spans="2:12" x14ac:dyDescent="0.25">
      <c r="B34" s="79" t="s">
        <v>89</v>
      </c>
      <c r="C34" s="92"/>
      <c r="D34" s="92">
        <v>2200</v>
      </c>
      <c r="E34" s="92"/>
      <c r="F34" s="92"/>
      <c r="G34" s="92"/>
      <c r="H34" s="92">
        <v>2200</v>
      </c>
      <c r="I34" s="92"/>
      <c r="J34" s="92"/>
      <c r="K34" s="20">
        <f t="shared" si="6"/>
        <v>4400</v>
      </c>
      <c r="L34" s="93" t="s">
        <v>13</v>
      </c>
    </row>
    <row r="35" spans="2:12" ht="15.75" thickBot="1" x14ac:dyDescent="0.3">
      <c r="B35" s="39" t="s">
        <v>85</v>
      </c>
      <c r="C35" s="21">
        <f t="shared" ref="C35:K35" si="7">SUM(C22:C34)</f>
        <v>0</v>
      </c>
      <c r="D35" s="21">
        <f t="shared" si="7"/>
        <v>48167</v>
      </c>
      <c r="E35" s="21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48167</v>
      </c>
      <c r="I35" s="21">
        <f t="shared" si="7"/>
        <v>0</v>
      </c>
      <c r="J35" s="21">
        <f t="shared" si="7"/>
        <v>0</v>
      </c>
      <c r="K35" s="22">
        <f t="shared" si="7"/>
        <v>96334</v>
      </c>
    </row>
    <row r="36" spans="2:12" x14ac:dyDescent="0.25">
      <c r="C36" s="19"/>
      <c r="D36" s="19"/>
      <c r="E36" s="19"/>
      <c r="F36" s="19"/>
      <c r="G36" s="19"/>
      <c r="H36" s="19"/>
      <c r="I36" s="19"/>
      <c r="J36" s="19"/>
      <c r="K36" s="20"/>
    </row>
    <row r="37" spans="2:12" ht="15.75" thickBot="1" x14ac:dyDescent="0.3">
      <c r="B37" s="40" t="s">
        <v>90</v>
      </c>
      <c r="C37" s="41">
        <f t="shared" ref="C37:K37" si="8">C35+C19</f>
        <v>65434.64</v>
      </c>
      <c r="D37" s="41">
        <f t="shared" si="8"/>
        <v>175049</v>
      </c>
      <c r="E37" s="41">
        <f t="shared" si="8"/>
        <v>69601.306666666671</v>
      </c>
      <c r="F37" s="41">
        <f t="shared" si="8"/>
        <v>759</v>
      </c>
      <c r="G37" s="41">
        <f t="shared" si="8"/>
        <v>72726.306666666671</v>
      </c>
      <c r="H37" s="41">
        <f t="shared" si="8"/>
        <v>95049</v>
      </c>
      <c r="I37" s="41">
        <f t="shared" si="8"/>
        <v>72726.306666666671</v>
      </c>
      <c r="J37" s="41">
        <f t="shared" si="8"/>
        <v>759</v>
      </c>
      <c r="K37" s="97">
        <f t="shared" si="8"/>
        <v>552104.55999999994</v>
      </c>
    </row>
    <row r="38" spans="2:12" ht="8.25" customHeight="1" thickTop="1" thickBot="1" x14ac:dyDescent="0.3">
      <c r="B38" s="94"/>
      <c r="C38" s="95"/>
      <c r="D38" s="95"/>
      <c r="E38" s="95"/>
      <c r="F38" s="95"/>
      <c r="G38" s="95"/>
      <c r="H38" s="95"/>
      <c r="I38" s="95"/>
      <c r="J38" s="95"/>
      <c r="K38" s="96"/>
    </row>
    <row r="39" spans="2:12" x14ac:dyDescent="0.25">
      <c r="H39" s="43"/>
      <c r="I39" s="44"/>
      <c r="J39" s="85" t="s">
        <v>124</v>
      </c>
      <c r="K39" s="45">
        <f>'Step 1. Inputs'!I18</f>
        <v>0.9375</v>
      </c>
    </row>
    <row r="40" spans="2:12" x14ac:dyDescent="0.25">
      <c r="H40" s="55"/>
      <c r="I40" s="56"/>
      <c r="J40" s="86" t="s">
        <v>125</v>
      </c>
      <c r="K40" s="81">
        <f>'Step 1. Inputs'!I19</f>
        <v>0.95</v>
      </c>
    </row>
    <row r="41" spans="2:12" x14ac:dyDescent="0.25">
      <c r="H41" s="55"/>
      <c r="I41" s="56"/>
      <c r="J41" s="86" t="s">
        <v>94</v>
      </c>
      <c r="K41" s="58">
        <f>'Step 1. Inputs'!C8</f>
        <v>750000</v>
      </c>
    </row>
    <row r="42" spans="2:12" x14ac:dyDescent="0.25">
      <c r="H42" s="55"/>
      <c r="I42" s="56"/>
      <c r="J42" s="86" t="s">
        <v>128</v>
      </c>
      <c r="K42" s="102">
        <f>'Step 1. Inputs'!I20</f>
        <v>667968.75</v>
      </c>
    </row>
    <row r="43" spans="2:12" x14ac:dyDescent="0.25">
      <c r="H43" s="55"/>
      <c r="I43" s="56"/>
      <c r="J43" s="86" t="s">
        <v>90</v>
      </c>
      <c r="K43" s="58">
        <f>K37</f>
        <v>552104.55999999994</v>
      </c>
    </row>
    <row r="44" spans="2:12" x14ac:dyDescent="0.25">
      <c r="H44" s="55"/>
      <c r="I44" s="56"/>
      <c r="J44" s="57" t="s">
        <v>97</v>
      </c>
      <c r="K44" s="98">
        <f>IF(K43&gt;K42,1,K43/K42)</f>
        <v>0.82654249918128642</v>
      </c>
    </row>
    <row r="45" spans="2:12" ht="15.75" thickBot="1" x14ac:dyDescent="0.3">
      <c r="H45" s="46"/>
      <c r="I45" s="47"/>
      <c r="J45" s="48" t="s">
        <v>127</v>
      </c>
      <c r="K45" s="99">
        <f>K41-K43</f>
        <v>197895.44000000006</v>
      </c>
    </row>
    <row r="46" spans="2:12" x14ac:dyDescent="0.25"/>
    <row r="47" spans="2:12" x14ac:dyDescent="0.25"/>
    <row r="48" spans="2:12" x14ac:dyDescent="0.25"/>
  </sheetData>
  <mergeCells count="1">
    <mergeCell ref="C2:E2"/>
  </mergeCells>
  <hyperlinks>
    <hyperlink ref="K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 1. Inputs</vt:lpstr>
      <vt:lpstr>Step 2. Payroll Worksheet</vt:lpstr>
      <vt:lpstr>3. Other Expenses &amp;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Mayer</dc:creator>
  <cp:lastModifiedBy>Wyatt Nelson</cp:lastModifiedBy>
  <dcterms:created xsi:type="dcterms:W3CDTF">2020-04-22T01:45:58Z</dcterms:created>
  <dcterms:modified xsi:type="dcterms:W3CDTF">2020-05-14T18:16:20Z</dcterms:modified>
</cp:coreProperties>
</file>